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isndt10\Desktop\심의자료\"/>
    </mc:Choice>
  </mc:AlternateContent>
  <bookViews>
    <workbookView xWindow="0" yWindow="0" windowWidth="28800" windowHeight="11685"/>
  </bookViews>
  <sheets>
    <sheet name="(법인회계) 세입 예산서" sheetId="1" r:id="rId1"/>
    <sheet name="(법인회계) 세출 예산서" sheetId="2" r:id="rId2"/>
  </sheets>
  <definedNames>
    <definedName name="_xlnm._FilterDatabase" localSheetId="0" hidden="1">'(법인회계) 세출 예산서'!$A$4:$H$84</definedName>
    <definedName name="_xlnm.Print_Area" localSheetId="0">'(법인회계) 세입 예산서'!$A$1:$H$53</definedName>
    <definedName name="_xlnm.Print_Titles" localSheetId="0">'(법인회계) 세입 예산서'!$1:$4</definedName>
    <definedName name="_xlnm.Print_Titles" localSheetId="1">'(법인회계) 세출 예산서'!$2:$4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1" i="2" l="1"/>
  <c r="F81" i="2"/>
  <c r="F80" i="2" s="1"/>
  <c r="E81" i="2"/>
  <c r="G80" i="2"/>
  <c r="E80" i="2"/>
  <c r="D80" i="2"/>
  <c r="G78" i="2"/>
  <c r="F78" i="2"/>
  <c r="E78" i="2"/>
  <c r="D78" i="2"/>
  <c r="G76" i="2"/>
  <c r="G73" i="2" s="1"/>
  <c r="F76" i="2"/>
  <c r="E76" i="2"/>
  <c r="E73" i="2" s="1"/>
  <c r="D76" i="2"/>
  <c r="F75" i="2"/>
  <c r="F74" i="2" s="1"/>
  <c r="F73" i="2" s="1"/>
  <c r="G74" i="2"/>
  <c r="E74" i="2"/>
  <c r="D74" i="2"/>
  <c r="D73" i="2"/>
  <c r="D72" i="2"/>
  <c r="F72" i="2" s="1"/>
  <c r="F71" i="2" s="1"/>
  <c r="G71" i="2"/>
  <c r="E71" i="2"/>
  <c r="D71" i="2"/>
  <c r="D70" i="2"/>
  <c r="F70" i="2" s="1"/>
  <c r="F68" i="2" s="1"/>
  <c r="F67" i="2" s="1"/>
  <c r="G68" i="2"/>
  <c r="E68" i="2"/>
  <c r="D68" i="2"/>
  <c r="G67" i="2"/>
  <c r="E67" i="2"/>
  <c r="D67" i="2"/>
  <c r="D66" i="2"/>
  <c r="F66" i="2" s="1"/>
  <c r="F65" i="2" s="1"/>
  <c r="F64" i="2" s="1"/>
  <c r="G65" i="2"/>
  <c r="E65" i="2"/>
  <c r="D65" i="2"/>
  <c r="G64" i="2"/>
  <c r="E64" i="2"/>
  <c r="D64" i="2"/>
  <c r="G62" i="2"/>
  <c r="F62" i="2"/>
  <c r="E62" i="2"/>
  <c r="D62" i="2"/>
  <c r="G61" i="2"/>
  <c r="F61" i="2"/>
  <c r="E61" i="2"/>
  <c r="D61" i="2"/>
  <c r="G59" i="2"/>
  <c r="F59" i="2"/>
  <c r="E59" i="2"/>
  <c r="D59" i="2"/>
  <c r="G56" i="2"/>
  <c r="F56" i="2"/>
  <c r="E56" i="2"/>
  <c r="D56" i="2"/>
  <c r="G55" i="2"/>
  <c r="F55" i="2"/>
  <c r="E55" i="2"/>
  <c r="D55" i="2"/>
  <c r="H54" i="2"/>
  <c r="D47" i="2" s="1"/>
  <c r="G46" i="2"/>
  <c r="E46" i="2"/>
  <c r="F44" i="2"/>
  <c r="D44" i="2"/>
  <c r="G43" i="2"/>
  <c r="E43" i="2"/>
  <c r="D43" i="2"/>
  <c r="F43" i="2" s="1"/>
  <c r="G42" i="2"/>
  <c r="E42" i="2"/>
  <c r="G40" i="2"/>
  <c r="F40" i="2"/>
  <c r="E40" i="2"/>
  <c r="D40" i="2"/>
  <c r="G38" i="2"/>
  <c r="F38" i="2"/>
  <c r="E38" i="2"/>
  <c r="D38" i="2"/>
  <c r="H36" i="2"/>
  <c r="H35" i="2"/>
  <c r="H37" i="2" s="1"/>
  <c r="H32" i="2"/>
  <c r="F32" i="2"/>
  <c r="D32" i="2"/>
  <c r="G28" i="2"/>
  <c r="E28" i="2"/>
  <c r="G27" i="2"/>
  <c r="G83" i="2" s="1"/>
  <c r="E27" i="2"/>
  <c r="H26" i="2"/>
  <c r="H15" i="2"/>
  <c r="H14" i="2"/>
  <c r="H11" i="2"/>
  <c r="H10" i="2"/>
  <c r="H23" i="2" s="1"/>
  <c r="D7" i="2" s="1"/>
  <c r="E6" i="2"/>
  <c r="E5" i="2"/>
  <c r="E83" i="2" s="1"/>
  <c r="H51" i="1"/>
  <c r="F51" i="1"/>
  <c r="G49" i="1"/>
  <c r="G48" i="1" s="1"/>
  <c r="H48" i="1" s="1"/>
  <c r="E49" i="1"/>
  <c r="D49" i="1"/>
  <c r="F49" i="1" s="1"/>
  <c r="H49" i="1" s="1"/>
  <c r="F48" i="1"/>
  <c r="D48" i="1"/>
  <c r="D47" i="1"/>
  <c r="D46" i="1" s="1"/>
  <c r="D41" i="1" s="1"/>
  <c r="G46" i="1"/>
  <c r="F46" i="1"/>
  <c r="H46" i="1" s="1"/>
  <c r="E46" i="1"/>
  <c r="G44" i="1"/>
  <c r="F44" i="1"/>
  <c r="H44" i="1" s="1"/>
  <c r="E44" i="1"/>
  <c r="D44" i="1"/>
  <c r="G42" i="1"/>
  <c r="G41" i="1" s="1"/>
  <c r="F42" i="1"/>
  <c r="H42" i="1" s="1"/>
  <c r="H41" i="1" s="1"/>
  <c r="E42" i="1"/>
  <c r="E41" i="1" s="1"/>
  <c r="D42" i="1"/>
  <c r="D40" i="1"/>
  <c r="H39" i="1"/>
  <c r="G39" i="1"/>
  <c r="F39" i="1"/>
  <c r="E39" i="1"/>
  <c r="D39" i="1"/>
  <c r="G37" i="1"/>
  <c r="G34" i="1" s="1"/>
  <c r="F37" i="1"/>
  <c r="H37" i="1" s="1"/>
  <c r="E37" i="1"/>
  <c r="D37" i="1"/>
  <c r="H35" i="1"/>
  <c r="G35" i="1"/>
  <c r="F35" i="1"/>
  <c r="F34" i="1" s="1"/>
  <c r="H34" i="1" s="1"/>
  <c r="E35" i="1"/>
  <c r="D35" i="1"/>
  <c r="D34" i="1" s="1"/>
  <c r="E34" i="1"/>
  <c r="G31" i="1"/>
  <c r="F31" i="1"/>
  <c r="F30" i="1" s="1"/>
  <c r="H30" i="1" s="1"/>
  <c r="E31" i="1"/>
  <c r="D31" i="1"/>
  <c r="D30" i="1" s="1"/>
  <c r="G30" i="1"/>
  <c r="E30" i="1"/>
  <c r="H28" i="1"/>
  <c r="G28" i="1"/>
  <c r="F28" i="1"/>
  <c r="F27" i="1" s="1"/>
  <c r="H27" i="1" s="1"/>
  <c r="E28" i="1"/>
  <c r="D28" i="1"/>
  <c r="D27" i="1" s="1"/>
  <c r="G27" i="1"/>
  <c r="E27" i="1"/>
  <c r="H25" i="1"/>
  <c r="G25" i="1"/>
  <c r="F25" i="1"/>
  <c r="F22" i="1" s="1"/>
  <c r="E25" i="1"/>
  <c r="D25" i="1"/>
  <c r="H23" i="1"/>
  <c r="G23" i="1"/>
  <c r="G22" i="1" s="1"/>
  <c r="F23" i="1"/>
  <c r="E23" i="1"/>
  <c r="E22" i="1" s="1"/>
  <c r="D23" i="1"/>
  <c r="H22" i="1"/>
  <c r="D22" i="1"/>
  <c r="G20" i="1"/>
  <c r="F20" i="1"/>
  <c r="H20" i="1" s="1"/>
  <c r="E20" i="1"/>
  <c r="E16" i="1" s="1"/>
  <c r="D20" i="1"/>
  <c r="G17" i="1"/>
  <c r="F17" i="1"/>
  <c r="F16" i="1" s="1"/>
  <c r="E17" i="1"/>
  <c r="D17" i="1"/>
  <c r="D16" i="1" s="1"/>
  <c r="G16" i="1"/>
  <c r="H15" i="1"/>
  <c r="D15" i="1" s="1"/>
  <c r="F15" i="1" s="1"/>
  <c r="H8" i="1"/>
  <c r="H11" i="1" s="1"/>
  <c r="E6" i="1"/>
  <c r="E5" i="1" s="1"/>
  <c r="E52" i="1" l="1"/>
  <c r="E84" i="2" s="1"/>
  <c r="D11" i="1"/>
  <c r="F11" i="1" s="1"/>
  <c r="D7" i="1"/>
  <c r="D46" i="2"/>
  <c r="F47" i="2"/>
  <c r="F7" i="2"/>
  <c r="F6" i="2" s="1"/>
  <c r="F5" i="2" s="1"/>
  <c r="D6" i="2"/>
  <c r="D5" i="2" s="1"/>
  <c r="D29" i="2"/>
  <c r="D37" i="2"/>
  <c r="F37" i="2" s="1"/>
  <c r="H17" i="1"/>
  <c r="H16" i="1" s="1"/>
  <c r="H31" i="1"/>
  <c r="F41" i="1"/>
  <c r="D28" i="2" l="1"/>
  <c r="F29" i="2"/>
  <c r="F46" i="2"/>
  <c r="D42" i="2"/>
  <c r="F42" i="2" s="1"/>
  <c r="F7" i="1"/>
  <c r="F6" i="1" s="1"/>
  <c r="D6" i="1"/>
  <c r="D5" i="1" s="1"/>
  <c r="D52" i="1" l="1"/>
  <c r="F5" i="1"/>
  <c r="F52" i="1" s="1"/>
  <c r="D27" i="2"/>
  <c r="F28" i="2"/>
  <c r="F27" i="2" l="1"/>
  <c r="F83" i="2" s="1"/>
  <c r="F84" i="2" s="1"/>
  <c r="D83" i="2"/>
  <c r="D85" i="2" s="1"/>
  <c r="D84" i="2" l="1"/>
</calcChain>
</file>

<file path=xl/sharedStrings.xml><?xml version="1.0" encoding="utf-8"?>
<sst xmlns="http://schemas.openxmlformats.org/spreadsheetml/2006/main" count="157" uniqueCount="125">
  <si>
    <t>2020학년도 법인회계 2차 추가경정 세입예산서</t>
    <phoneticPr fontId="3" type="noConversion"/>
  </si>
  <si>
    <t>과 목</t>
    <phoneticPr fontId="3" type="noConversion"/>
  </si>
  <si>
    <t>2차 추경
예산액</t>
    <phoneticPr fontId="3" type="noConversion"/>
  </si>
  <si>
    <t>1차 추경
예산액</t>
    <phoneticPr fontId="3" type="noConversion"/>
  </si>
  <si>
    <t>비교증감</t>
  </si>
  <si>
    <t>산출기초(SGD)</t>
    <phoneticPr fontId="3" type="noConversion"/>
  </si>
  <si>
    <t>관</t>
    <phoneticPr fontId="3" type="noConversion"/>
  </si>
  <si>
    <t>항</t>
    <phoneticPr fontId="3" type="noConversion"/>
  </si>
  <si>
    <t>목</t>
    <phoneticPr fontId="3" type="noConversion"/>
  </si>
  <si>
    <t>사업수입</t>
    <phoneticPr fontId="3" type="noConversion"/>
  </si>
  <si>
    <t>수익사업수입</t>
    <phoneticPr fontId="3" type="noConversion"/>
  </si>
  <si>
    <t>수익사업수입</t>
    <phoneticPr fontId="3" type="noConversion"/>
  </si>
  <si>
    <t>&lt;1. 토요한글학교&gt;</t>
    <phoneticPr fontId="3" type="noConversion"/>
  </si>
  <si>
    <t>입학금 321불 x 100명 x 2학기 =
(경정)64,200불 - (기정)28,890불 =</t>
    <phoneticPr fontId="3" type="noConversion"/>
  </si>
  <si>
    <t>수업료 963불 x 316명 x 2학기 =
(경정)608,616불 - (기정)481,500불 =</t>
    <phoneticPr fontId="3" type="noConversion"/>
  </si>
  <si>
    <t>재외동포재단지원금 42,208불 x 1회 =
(경정)42,204불 - (기정)40,275불 =</t>
    <phoneticPr fontId="3" type="noConversion"/>
  </si>
  <si>
    <t>소계</t>
  </si>
  <si>
    <t>&lt;2. 한국어교육원&gt;</t>
    <phoneticPr fontId="3" type="noConversion"/>
  </si>
  <si>
    <t>토픽 응시료 14,590불 x 2회 =
(경정)29,180불 - (기정)45,600불 =</t>
    <phoneticPr fontId="3" type="noConversion"/>
  </si>
  <si>
    <t>토픽 예산 지원금(국립국제교육원)
 5,225불(1기)+2,245불(2기) =</t>
    <phoneticPr fontId="3" type="noConversion"/>
  </si>
  <si>
    <t>수익재산수입</t>
    <phoneticPr fontId="3" type="noConversion"/>
  </si>
  <si>
    <t>수익재산운용수입</t>
    <phoneticPr fontId="3" type="noConversion"/>
  </si>
  <si>
    <t>임대료수입</t>
    <phoneticPr fontId="3" type="noConversion"/>
  </si>
  <si>
    <t>기타수익재산운용수입</t>
    <phoneticPr fontId="3" type="noConversion"/>
  </si>
  <si>
    <t>재산매각수입</t>
    <phoneticPr fontId="3" type="noConversion"/>
  </si>
  <si>
    <t>재산매각수입</t>
    <phoneticPr fontId="3" type="noConversion"/>
  </si>
  <si>
    <t>투자수입</t>
    <phoneticPr fontId="3" type="noConversion"/>
  </si>
  <si>
    <t>투자재산운용수입</t>
    <phoneticPr fontId="3" type="noConversion"/>
  </si>
  <si>
    <t>투자재산매각수입</t>
    <phoneticPr fontId="3" type="noConversion"/>
  </si>
  <si>
    <t>기부금수입</t>
    <phoneticPr fontId="3" type="noConversion"/>
  </si>
  <si>
    <t>차입금차입</t>
    <phoneticPr fontId="3" type="noConversion"/>
  </si>
  <si>
    <t>차입금차입</t>
    <phoneticPr fontId="3" type="noConversion"/>
  </si>
  <si>
    <t>일시차입금차입</t>
    <phoneticPr fontId="3" type="noConversion"/>
  </si>
  <si>
    <t>장기차입금차입</t>
    <phoneticPr fontId="3" type="noConversion"/>
  </si>
  <si>
    <t>행정활동수입</t>
    <phoneticPr fontId="3" type="noConversion"/>
  </si>
  <si>
    <t>물품매각수입</t>
    <phoneticPr fontId="3" type="noConversion"/>
  </si>
  <si>
    <t>물품매각수입</t>
    <phoneticPr fontId="3" type="noConversion"/>
  </si>
  <si>
    <t>임차보증금회수수입</t>
    <phoneticPr fontId="3" type="noConversion"/>
  </si>
  <si>
    <t>이자수입</t>
    <phoneticPr fontId="3" type="noConversion"/>
  </si>
  <si>
    <t xml:space="preserve">OCBC REBATE 등 105불 x 1년 = </t>
    <phoneticPr fontId="3" type="noConversion"/>
  </si>
  <si>
    <t>기타수입</t>
    <phoneticPr fontId="3" type="noConversion"/>
  </si>
  <si>
    <t>지난년도수입</t>
    <phoneticPr fontId="3" type="noConversion"/>
  </si>
  <si>
    <t>환차익</t>
    <phoneticPr fontId="3" type="noConversion"/>
  </si>
  <si>
    <t>환차익</t>
    <phoneticPr fontId="3" type="noConversion"/>
  </si>
  <si>
    <t>잡수입</t>
    <phoneticPr fontId="3" type="noConversion"/>
  </si>
  <si>
    <t>잡수입</t>
    <phoneticPr fontId="3" type="noConversion"/>
  </si>
  <si>
    <t xml:space="preserve"> 잡수입 500불 x 1년 = </t>
    <phoneticPr fontId="3" type="noConversion"/>
  </si>
  <si>
    <t>지난연도이월금</t>
    <phoneticPr fontId="3" type="noConversion"/>
  </si>
  <si>
    <t>지난연도이월사업비</t>
    <phoneticPr fontId="3" type="noConversion"/>
  </si>
  <si>
    <t>지난연도이월
순세계잉여금</t>
    <phoneticPr fontId="3" type="noConversion"/>
  </si>
  <si>
    <t>이월금 21,035불 x 1회 =</t>
    <phoneticPr fontId="3" type="noConversion"/>
  </si>
  <si>
    <t>세입합계</t>
    <phoneticPr fontId="3" type="noConversion"/>
  </si>
  <si>
    <t>2020학년도 법인회계 2차 추가경정 세출예산서</t>
    <phoneticPr fontId="3" type="noConversion"/>
  </si>
  <si>
    <t xml:space="preserve"> 산출기초(SGD)</t>
    <phoneticPr fontId="3" type="noConversion"/>
  </si>
  <si>
    <t>사업비</t>
    <phoneticPr fontId="3" type="noConversion"/>
  </si>
  <si>
    <t>수익사업비</t>
    <phoneticPr fontId="3" type="noConversion"/>
  </si>
  <si>
    <t>학생상해보험료 1,000불 x 1회 =</t>
    <phoneticPr fontId="3" type="noConversion"/>
  </si>
  <si>
    <t>사무용품구입 360불 x 2학기 =
(경정)720불 - (기정)1,200불 =</t>
    <phoneticPr fontId="3" type="noConversion"/>
  </si>
  <si>
    <t>유치원 교재구입 1,250불 x 2학기 =
(경정)2,500불 - (기정)4,000불 =</t>
    <phoneticPr fontId="3" type="noConversion"/>
  </si>
  <si>
    <t>교구구입 2,000불 x 2학기 =
(경정)4,000불 - (기정)2,500불 =</t>
    <phoneticPr fontId="3" type="noConversion"/>
  </si>
  <si>
    <t>출장여비 50불 x 10회 =
(경정)500불 - (기정)3,000불 =</t>
    <phoneticPr fontId="3" type="noConversion"/>
  </si>
  <si>
    <t>홍보비(소개자료 제작 포함) 800불 x 2회 =
(경정)1,000불 - (기정)3,000불 =</t>
    <phoneticPr fontId="3" type="noConversion"/>
  </si>
  <si>
    <t>학급운영비 100불 x 19학급 x 2학기 =
(경정)3,800불 - (기정)3,400불 =</t>
    <phoneticPr fontId="3" type="noConversion"/>
  </si>
  <si>
    <t>학교급별 행사비 850불 x 2학기(3학교급) =
(경정)1,700불 - (기정)2,100불 =</t>
    <phoneticPr fontId="3" type="noConversion"/>
  </si>
  <si>
    <t>교육계획서 인쇄 20불 x 30부 =</t>
    <phoneticPr fontId="3" type="noConversion"/>
  </si>
  <si>
    <t>토요누리 인쇄 10불 x 320부 =
(경정)2,000불 - (기정)3,900불 =</t>
    <phoneticPr fontId="3" type="noConversion"/>
  </si>
  <si>
    <t>교육과정평가협의회 35불 x 25명 x 2회 =
(경정)1,750불 - (기정)3,500불 =</t>
    <phoneticPr fontId="3" type="noConversion"/>
  </si>
  <si>
    <t>상장 및 기념품 구입 20불 x 17학급 × 12명 =</t>
    <phoneticPr fontId="3" type="noConversion"/>
  </si>
  <si>
    <t>수료식 및 졸업식 준비 1,000불 x 1회 =</t>
    <phoneticPr fontId="3" type="noConversion"/>
  </si>
  <si>
    <t>자원봉사자 (간)식비 5불 x 16명 x 2회 =
(경정)160불 - (기정)6,384불 =</t>
    <phoneticPr fontId="3" type="noConversion"/>
  </si>
  <si>
    <t>추석행사 2,500불 x 1회 =</t>
    <phoneticPr fontId="3" type="noConversion"/>
  </si>
  <si>
    <t>&lt;2. 한국어교육원&gt;</t>
    <phoneticPr fontId="3" type="noConversion"/>
  </si>
  <si>
    <r>
      <t>한국어능력시험 운영비 18,325불 x 2회 =
(경정)34,050불 - (기정)45,600불 = 
*</t>
    </r>
    <r>
      <rPr>
        <sz val="9"/>
        <rFont val="맑은 고딕"/>
        <family val="3"/>
        <charset val="129"/>
        <scheme val="minor"/>
      </rPr>
      <t xml:space="preserve">총 36,650불(지원금 7,470불 포함)중 시설사용료 및 공과금 
  2,600불 상계처리함(36,650불-2600불) </t>
    </r>
    <phoneticPr fontId="3" type="noConversion"/>
  </si>
  <si>
    <t>인건비</t>
    <phoneticPr fontId="3" type="noConversion"/>
  </si>
  <si>
    <t>직원인건비</t>
    <phoneticPr fontId="3" type="noConversion"/>
  </si>
  <si>
    <t>직원인건비</t>
    <phoneticPr fontId="3" type="noConversion"/>
  </si>
  <si>
    <t>&lt;1. 법인 사무국&gt;</t>
    <phoneticPr fontId="3" type="noConversion"/>
  </si>
  <si>
    <t>직원 인건비(각종 수당 포함) 4,000불 x 2명 x 12월 =
(경정)96,000불 - (기정)117,600불 =</t>
    <phoneticPr fontId="3" type="noConversion"/>
  </si>
  <si>
    <t>의료비지원(가족 포함) 50불 x 2명 x 5회 =
(경정)500불 - (기정)3,000불 =</t>
    <phoneticPr fontId="3" type="noConversion"/>
  </si>
  <si>
    <t>&lt;2. 토요한글학교&gt;</t>
    <phoneticPr fontId="3" type="noConversion"/>
  </si>
  <si>
    <t>강사비 800불 x 19명 x 12월 =
(경정)182,400불 - (기정)163,000불 =</t>
    <phoneticPr fontId="3" type="noConversion"/>
  </si>
  <si>
    <t>부장수당 150불 x 5명 x 12월 =</t>
    <phoneticPr fontId="3" type="noConversion"/>
  </si>
  <si>
    <t>CPF 기관부담금 800불 x 2명 x 12월 x 17% =</t>
    <phoneticPr fontId="3" type="noConversion"/>
  </si>
  <si>
    <t>임시직인건비</t>
    <phoneticPr fontId="3" type="noConversion"/>
  </si>
  <si>
    <t>임시직인건비</t>
    <phoneticPr fontId="3" type="noConversion"/>
  </si>
  <si>
    <t>퇴직적립금</t>
    <phoneticPr fontId="3" type="noConversion"/>
  </si>
  <si>
    <t>법인운영비</t>
    <phoneticPr fontId="3" type="noConversion"/>
  </si>
  <si>
    <t>이사회운영비</t>
    <phoneticPr fontId="3" type="noConversion"/>
  </si>
  <si>
    <t>이사회 워크숍 
(경정)0불 - (기정)1,400불 =</t>
    <phoneticPr fontId="3" type="noConversion"/>
  </si>
  <si>
    <t>일반운영비</t>
    <phoneticPr fontId="3" type="noConversion"/>
  </si>
  <si>
    <t>일반수용비</t>
    <phoneticPr fontId="3" type="noConversion"/>
  </si>
  <si>
    <t>&lt;1. 법인 사무국&gt;</t>
    <phoneticPr fontId="3" type="noConversion"/>
  </si>
  <si>
    <t>학교법인 정기총회 1,000불 x 1회 =
(경정)0불 - (기정)1,000불 =</t>
    <phoneticPr fontId="3" type="noConversion"/>
  </si>
  <si>
    <t>출장여비 400불 x 2명 =
(경정)400불 - (기정)6,000불 =</t>
    <phoneticPr fontId="3" type="noConversion"/>
  </si>
  <si>
    <t>은행 수수료 212불 x 8회 =
(경정)1,696불 - (기정)6,000불 =</t>
    <phoneticPr fontId="3" type="noConversion"/>
  </si>
  <si>
    <t>특근매식비 지원 등 26명 x 10불 x 4회 x 10월 =
(경정)10,400불 - (기정)2,400불 =</t>
    <phoneticPr fontId="3" type="noConversion"/>
  </si>
  <si>
    <t>각종 업무 추진비 등 35불 x 15명 x 10회 =
(경정)6,250불 - (기정)5,250불 =</t>
    <phoneticPr fontId="3" type="noConversion"/>
  </si>
  <si>
    <t>회의다과비 20불 x 15명 x 2회 = 
(경정)1,040불 - (기정)3,000불 =</t>
    <phoneticPr fontId="3" type="noConversion"/>
  </si>
  <si>
    <t>재산조성비</t>
    <phoneticPr fontId="3" type="noConversion"/>
  </si>
  <si>
    <t>시설비</t>
    <phoneticPr fontId="3" type="noConversion"/>
  </si>
  <si>
    <t>재산매입비</t>
    <phoneticPr fontId="3" type="noConversion"/>
  </si>
  <si>
    <t>대수선비</t>
    <phoneticPr fontId="3" type="noConversion"/>
  </si>
  <si>
    <t>재산관리비</t>
    <phoneticPr fontId="3" type="noConversion"/>
  </si>
  <si>
    <t>재산관리비</t>
    <phoneticPr fontId="3" type="noConversion"/>
  </si>
  <si>
    <t>투자비</t>
    <phoneticPr fontId="3" type="noConversion"/>
  </si>
  <si>
    <t>전출금</t>
    <phoneticPr fontId="3" type="noConversion"/>
  </si>
  <si>
    <t>교비회계전출금</t>
  </si>
  <si>
    <t>(신규)교사동 증축 지원(1차) 80,000불 × 1회 =</t>
    <phoneticPr fontId="3" type="noConversion"/>
  </si>
  <si>
    <t>차입금</t>
    <phoneticPr fontId="3" type="noConversion"/>
  </si>
  <si>
    <t>일시차입금 상환</t>
    <phoneticPr fontId="3" type="noConversion"/>
  </si>
  <si>
    <t>장기차입금 상환</t>
    <phoneticPr fontId="3" type="noConversion"/>
  </si>
  <si>
    <t>대출원금 상환 50,000불 x 6회 =
(경정)300,000불-(기정)187,422불 =</t>
    <phoneticPr fontId="3" type="noConversion"/>
  </si>
  <si>
    <t>이자비용</t>
    <phoneticPr fontId="3" type="noConversion"/>
  </si>
  <si>
    <t>이자상환 1,750불 x 12월 =</t>
    <phoneticPr fontId="3" type="noConversion"/>
  </si>
  <si>
    <t>기타지출</t>
    <phoneticPr fontId="3" type="noConversion"/>
  </si>
  <si>
    <t>예비비</t>
    <phoneticPr fontId="3" type="noConversion"/>
  </si>
  <si>
    <t>예비비</t>
    <phoneticPr fontId="3" type="noConversion"/>
  </si>
  <si>
    <t>잡지출</t>
    <phoneticPr fontId="3" type="noConversion"/>
  </si>
  <si>
    <t>환차손</t>
    <phoneticPr fontId="3" type="noConversion"/>
  </si>
  <si>
    <t>환차손</t>
    <phoneticPr fontId="3" type="noConversion"/>
  </si>
  <si>
    <t>이월금</t>
    <phoneticPr fontId="3" type="noConversion"/>
  </si>
  <si>
    <t>다음연도이월금</t>
    <phoneticPr fontId="3" type="noConversion"/>
  </si>
  <si>
    <t>이월사업비</t>
    <phoneticPr fontId="3" type="noConversion"/>
  </si>
  <si>
    <t>세출'합계</t>
    <phoneticPr fontId="3" type="noConversion"/>
  </si>
  <si>
    <t>검증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</si>
</sst>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_-* #,##0.00_-;\-* #,##0.00_-;_-* &quot;-&quot;_-;_-@_-"/>
    <numFmt numFmtId="177" formatCode="_(* #,##0_);_(* \(#,##0\);_(* &quot;-&quot;_);_(@_)"/>
    <numFmt numFmtId="178" formatCode="_(* #,##0.00_);_(* \(#,##0.00\);_(* &quot;-&quot;_);_(@_)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7030A0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1" fillId="0" borderId="0">
      <alignment vertical="center"/>
    </xf>
  </cellStyleXfs>
  <cellXfs count="110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Continuous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/>
    </xf>
    <xf numFmtId="176" fontId="5" fillId="3" borderId="1" xfId="1" applyNumberFormat="1" applyFont="1" applyFill="1" applyBorder="1" applyAlignment="1">
      <alignment vertical="center"/>
    </xf>
    <xf numFmtId="176" fontId="6" fillId="3" borderId="1" xfId="1" applyNumberFormat="1" applyFont="1" applyFill="1" applyBorder="1" applyAlignment="1">
      <alignment vertical="center"/>
    </xf>
    <xf numFmtId="41" fontId="5" fillId="3" borderId="1" xfId="1" applyFont="1" applyFill="1" applyBorder="1" applyAlignment="1">
      <alignment vertical="center"/>
    </xf>
    <xf numFmtId="0" fontId="4" fillId="0" borderId="11" xfId="0" applyFont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176" fontId="5" fillId="4" borderId="1" xfId="1" applyNumberFormat="1" applyFont="1" applyFill="1" applyBorder="1" applyAlignment="1">
      <alignment vertical="center"/>
    </xf>
    <xf numFmtId="176" fontId="6" fillId="4" borderId="1" xfId="1" applyNumberFormat="1" applyFont="1" applyFill="1" applyBorder="1" applyAlignment="1">
      <alignment vertical="center"/>
    </xf>
    <xf numFmtId="41" fontId="5" fillId="4" borderId="1" xfId="1" applyFont="1" applyFill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76" fontId="4" fillId="0" borderId="5" xfId="1" applyNumberFormat="1" applyFont="1" applyBorder="1" applyAlignment="1">
      <alignment vertical="center"/>
    </xf>
    <xf numFmtId="41" fontId="5" fillId="0" borderId="5" xfId="1" applyFont="1" applyBorder="1" applyAlignment="1">
      <alignment vertical="center"/>
    </xf>
    <xf numFmtId="41" fontId="4" fillId="0" borderId="5" xfId="1" applyFont="1" applyBorder="1" applyAlignment="1">
      <alignment vertical="center"/>
    </xf>
    <xf numFmtId="41" fontId="7" fillId="5" borderId="5" xfId="1" applyFont="1" applyFill="1" applyBorder="1" applyAlignment="1">
      <alignment vertical="center" wrapText="1"/>
    </xf>
    <xf numFmtId="176" fontId="7" fillId="5" borderId="5" xfId="1" applyNumberFormat="1" applyFont="1" applyFill="1" applyBorder="1" applyAlignment="1">
      <alignment vertical="center"/>
    </xf>
    <xf numFmtId="177" fontId="7" fillId="6" borderId="1" xfId="2" applyFont="1" applyFill="1" applyBorder="1" applyAlignment="1">
      <alignment vertical="center" wrapText="1"/>
    </xf>
    <xf numFmtId="178" fontId="7" fillId="6" borderId="1" xfId="2" applyNumberFormat="1" applyFont="1" applyFill="1" applyBorder="1" applyAlignment="1">
      <alignment vertical="center"/>
    </xf>
    <xf numFmtId="41" fontId="7" fillId="0" borderId="5" xfId="1" applyFont="1" applyBorder="1" applyAlignment="1">
      <alignment vertical="center"/>
    </xf>
    <xf numFmtId="177" fontId="8" fillId="6" borderId="1" xfId="2" applyFont="1" applyFill="1" applyBorder="1" applyAlignment="1">
      <alignment vertical="center" wrapText="1"/>
    </xf>
    <xf numFmtId="178" fontId="8" fillId="6" borderId="1" xfId="2" applyNumberFormat="1" applyFont="1" applyFill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41" fontId="4" fillId="0" borderId="1" xfId="1" applyFont="1" applyBorder="1" applyAlignment="1">
      <alignment vertical="center"/>
    </xf>
    <xf numFmtId="0" fontId="5" fillId="4" borderId="8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41" fontId="8" fillId="3" borderId="1" xfId="1" applyFont="1" applyFill="1" applyBorder="1" applyAlignment="1">
      <alignment vertical="center"/>
    </xf>
    <xf numFmtId="41" fontId="8" fillId="4" borderId="1" xfId="1" applyFont="1" applyFill="1" applyBorder="1" applyAlignment="1">
      <alignment vertical="center"/>
    </xf>
    <xf numFmtId="41" fontId="8" fillId="0" borderId="1" xfId="1" applyFont="1" applyBorder="1" applyAlignment="1">
      <alignment vertical="center"/>
    </xf>
    <xf numFmtId="41" fontId="8" fillId="7" borderId="1" xfId="1" applyFont="1" applyFill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1" fontId="8" fillId="0" borderId="1" xfId="1" applyFont="1" applyFill="1" applyBorder="1" applyAlignment="1">
      <alignment vertical="center"/>
    </xf>
    <xf numFmtId="41" fontId="8" fillId="0" borderId="1" xfId="1" applyFont="1" applyFill="1" applyBorder="1" applyAlignment="1">
      <alignment vertical="center" wrapText="1"/>
    </xf>
    <xf numFmtId="0" fontId="5" fillId="8" borderId="8" xfId="0" applyFont="1" applyFill="1" applyBorder="1" applyAlignment="1">
      <alignment horizontal="centerContinuous" vertical="center"/>
    </xf>
    <xf numFmtId="0" fontId="5" fillId="8" borderId="9" xfId="0" applyFont="1" applyFill="1" applyBorder="1" applyAlignment="1">
      <alignment horizontal="centerContinuous" vertical="center"/>
    </xf>
    <xf numFmtId="0" fontId="5" fillId="8" borderId="10" xfId="0" applyFont="1" applyFill="1" applyBorder="1" applyAlignment="1">
      <alignment horizontal="centerContinuous" vertical="center"/>
    </xf>
    <xf numFmtId="176" fontId="5" fillId="8" borderId="1" xfId="0" applyNumberFormat="1" applyFont="1" applyFill="1" applyBorder="1" applyAlignment="1">
      <alignment vertical="center"/>
    </xf>
    <xf numFmtId="176" fontId="6" fillId="8" borderId="1" xfId="0" applyNumberFormat="1" applyFont="1" applyFill="1" applyBorder="1" applyAlignment="1">
      <alignment vertical="center"/>
    </xf>
    <xf numFmtId="41" fontId="5" fillId="8" borderId="1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Continuous" vertical="center"/>
    </xf>
    <xf numFmtId="41" fontId="5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41" fontId="10" fillId="0" borderId="0" xfId="1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2" xfId="0" applyFont="1" applyBorder="1" applyAlignment="1">
      <alignment horizontal="left" vertical="center"/>
    </xf>
    <xf numFmtId="176" fontId="8" fillId="0" borderId="2" xfId="1" applyNumberFormat="1" applyFont="1" applyBorder="1" applyAlignment="1">
      <alignment vertical="center"/>
    </xf>
    <xf numFmtId="176" fontId="8" fillId="0" borderId="5" xfId="1" applyNumberFormat="1" applyFont="1" applyBorder="1" applyAlignment="1">
      <alignment vertical="center"/>
    </xf>
    <xf numFmtId="0" fontId="8" fillId="0" borderId="12" xfId="0" applyFont="1" applyBorder="1" applyAlignment="1">
      <alignment horizontal="left" vertical="center"/>
    </xf>
    <xf numFmtId="176" fontId="8" fillId="0" borderId="12" xfId="1" applyNumberFormat="1" applyFont="1" applyBorder="1" applyAlignment="1">
      <alignment vertical="center"/>
    </xf>
    <xf numFmtId="0" fontId="7" fillId="5" borderId="1" xfId="3" applyFont="1" applyFill="1" applyBorder="1">
      <alignment vertical="center"/>
    </xf>
    <xf numFmtId="0" fontId="7" fillId="5" borderId="1" xfId="3" applyFont="1" applyFill="1" applyBorder="1" applyAlignment="1">
      <alignment vertical="center" wrapText="1"/>
    </xf>
    <xf numFmtId="0" fontId="12" fillId="0" borderId="11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12" xfId="0" applyFont="1" applyFill="1" applyBorder="1" applyAlignment="1">
      <alignment horizontal="left" vertical="center"/>
    </xf>
    <xf numFmtId="176" fontId="12" fillId="0" borderId="12" xfId="1" applyNumberFormat="1" applyFont="1" applyFill="1" applyBorder="1" applyAlignment="1">
      <alignment vertical="center"/>
    </xf>
    <xf numFmtId="0" fontId="8" fillId="5" borderId="1" xfId="3" applyFont="1" applyFill="1" applyBorder="1" applyAlignment="1">
      <alignment vertical="center" wrapText="1"/>
    </xf>
    <xf numFmtId="176" fontId="8" fillId="5" borderId="5" xfId="1" applyNumberFormat="1" applyFont="1" applyFill="1" applyBorder="1" applyAlignment="1">
      <alignment vertical="center"/>
    </xf>
    <xf numFmtId="0" fontId="12" fillId="7" borderId="0" xfId="0" applyFont="1" applyFill="1" applyAlignment="1">
      <alignment horizontal="center" vertical="center"/>
    </xf>
    <xf numFmtId="0" fontId="7" fillId="0" borderId="1" xfId="3" applyFont="1" applyFill="1" applyBorder="1">
      <alignment vertical="center"/>
    </xf>
    <xf numFmtId="176" fontId="7" fillId="0" borderId="5" xfId="1" applyNumberFormat="1" applyFont="1" applyFill="1" applyBorder="1" applyAlignment="1">
      <alignment vertical="center"/>
    </xf>
    <xf numFmtId="177" fontId="13" fillId="6" borderId="1" xfId="2" applyFont="1" applyFill="1" applyBorder="1" applyAlignment="1">
      <alignment vertical="center" wrapText="1"/>
    </xf>
    <xf numFmtId="178" fontId="13" fillId="6" borderId="1" xfId="2" applyNumberFormat="1" applyFont="1" applyFill="1" applyBorder="1" applyAlignment="1">
      <alignment vertical="center"/>
    </xf>
    <xf numFmtId="41" fontId="13" fillId="0" borderId="5" xfId="1" applyFont="1" applyBorder="1" applyAlignment="1">
      <alignment vertical="center"/>
    </xf>
    <xf numFmtId="176" fontId="7" fillId="0" borderId="5" xfId="1" applyNumberFormat="1" applyFont="1" applyBorder="1" applyAlignment="1">
      <alignment vertical="center"/>
    </xf>
    <xf numFmtId="176" fontId="7" fillId="5" borderId="1" xfId="1" applyNumberFormat="1" applyFont="1" applyFill="1" applyBorder="1" applyAlignment="1">
      <alignment vertical="center"/>
    </xf>
    <xf numFmtId="0" fontId="8" fillId="0" borderId="5" xfId="0" applyFont="1" applyBorder="1" applyAlignment="1">
      <alignment horizontal="left" vertical="center"/>
    </xf>
    <xf numFmtId="176" fontId="13" fillId="3" borderId="1" xfId="1" applyNumberFormat="1" applyFont="1" applyFill="1" applyBorder="1" applyAlignment="1">
      <alignment vertical="center"/>
    </xf>
    <xf numFmtId="176" fontId="13" fillId="4" borderId="1" xfId="1" applyNumberFormat="1" applyFont="1" applyFill="1" applyBorder="1" applyAlignment="1">
      <alignment vertical="center"/>
    </xf>
    <xf numFmtId="0" fontId="8" fillId="0" borderId="2" xfId="0" applyFont="1" applyBorder="1" applyAlignment="1">
      <alignment vertical="top"/>
    </xf>
    <xf numFmtId="176" fontId="8" fillId="0" borderId="2" xfId="1" applyNumberFormat="1" applyFont="1" applyBorder="1" applyAlignment="1">
      <alignment vertical="top"/>
    </xf>
    <xf numFmtId="176" fontId="13" fillId="0" borderId="5" xfId="1" applyNumberFormat="1" applyFont="1" applyBorder="1" applyAlignment="1">
      <alignment vertical="center"/>
    </xf>
    <xf numFmtId="0" fontId="8" fillId="0" borderId="12" xfId="0" applyFont="1" applyBorder="1" applyAlignment="1">
      <alignment vertical="top"/>
    </xf>
    <xf numFmtId="176" fontId="8" fillId="0" borderId="12" xfId="1" applyNumberFormat="1" applyFont="1" applyBorder="1" applyAlignment="1">
      <alignment vertical="top"/>
    </xf>
    <xf numFmtId="0" fontId="7" fillId="0" borderId="1" xfId="3" applyFont="1" applyBorder="1">
      <alignment vertical="center"/>
    </xf>
    <xf numFmtId="0" fontId="8" fillId="0" borderId="1" xfId="0" applyFont="1" applyBorder="1" applyAlignment="1">
      <alignment horizontal="left" vertical="center"/>
    </xf>
    <xf numFmtId="176" fontId="8" fillId="0" borderId="1" xfId="1" applyNumberFormat="1" applyFont="1" applyBorder="1" applyAlignment="1">
      <alignment vertical="center"/>
    </xf>
    <xf numFmtId="0" fontId="13" fillId="5" borderId="1" xfId="3" applyFont="1" applyFill="1" applyBorder="1" applyAlignment="1">
      <alignment vertical="center" wrapText="1"/>
    </xf>
    <xf numFmtId="176" fontId="13" fillId="5" borderId="5" xfId="1" applyNumberFormat="1" applyFont="1" applyFill="1" applyBorder="1" applyAlignment="1">
      <alignment vertical="center"/>
    </xf>
    <xf numFmtId="176" fontId="7" fillId="5" borderId="5" xfId="1" applyNumberFormat="1" applyFont="1" applyFill="1" applyBorder="1" applyAlignment="1">
      <alignment vertical="center" wrapText="1"/>
    </xf>
    <xf numFmtId="176" fontId="7" fillId="0" borderId="1" xfId="1" applyNumberFormat="1" applyFont="1" applyBorder="1" applyAlignment="1">
      <alignment vertical="center"/>
    </xf>
    <xf numFmtId="0" fontId="7" fillId="0" borderId="1" xfId="3" applyFont="1" applyBorder="1" applyAlignment="1">
      <alignment vertical="center" wrapText="1"/>
    </xf>
    <xf numFmtId="176" fontId="13" fillId="8" borderId="1" xfId="0" applyNumberFormat="1" applyFont="1" applyFill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176" fontId="8" fillId="0" borderId="0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176" fontId="8" fillId="0" borderId="0" xfId="0" applyNumberFormat="1" applyFont="1">
      <alignment vertical="center"/>
    </xf>
    <xf numFmtId="176" fontId="0" fillId="0" borderId="0" xfId="0" applyNumberFormat="1">
      <alignment vertical="center"/>
    </xf>
  </cellXfs>
  <cellStyles count="4">
    <cellStyle name="Comma [0]" xfId="1" builtinId="6"/>
    <cellStyle name="Normal" xfId="0" builtinId="0"/>
    <cellStyle name="쉼표 [0] 4" xfId="2"/>
    <cellStyle name="표준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showGridLines="0" tabSelected="1" view="pageBreakPreview" zoomScale="112" zoomScaleNormal="100" zoomScaleSheetLayoutView="112" workbookViewId="0">
      <pane ySplit="4" topLeftCell="A5" activePane="bottomLeft" state="frozen"/>
      <selection activeCell="G13" sqref="G13"/>
      <selection pane="bottomLeft" activeCell="G13" sqref="G13"/>
    </sheetView>
  </sheetViews>
  <sheetFormatPr defaultRowHeight="20.100000000000001" customHeight="1" x14ac:dyDescent="0.3"/>
  <cols>
    <col min="1" max="2" width="2.625" style="2" customWidth="1"/>
    <col min="3" max="3" width="15.625" style="62" customWidth="1"/>
    <col min="4" max="5" width="11.625" style="2" bestFit="1" customWidth="1"/>
    <col min="6" max="6" width="10.5" style="2" customWidth="1"/>
    <col min="7" max="7" width="32.625" style="2" bestFit="1" customWidth="1"/>
    <col min="8" max="8" width="11.875" style="2" bestFit="1" customWidth="1"/>
    <col min="9" max="16384" width="9" style="2"/>
  </cols>
  <sheetData>
    <row r="1" spans="1:8" ht="28.5" customHeight="1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s="6" customFormat="1" ht="21" customHeight="1" x14ac:dyDescent="0.3">
      <c r="A2" s="3"/>
      <c r="B2" s="4"/>
      <c r="C2" s="3"/>
      <c r="D2" s="4"/>
      <c r="E2" s="4"/>
      <c r="F2" s="4"/>
      <c r="G2" s="5"/>
      <c r="H2" s="4"/>
    </row>
    <row r="3" spans="1:8" ht="20.100000000000001" customHeight="1" x14ac:dyDescent="0.3">
      <c r="A3" s="7" t="s">
        <v>1</v>
      </c>
      <c r="B3" s="7"/>
      <c r="C3" s="7"/>
      <c r="D3" s="8" t="s">
        <v>2</v>
      </c>
      <c r="E3" s="8" t="s">
        <v>3</v>
      </c>
      <c r="F3" s="8" t="s">
        <v>4</v>
      </c>
      <c r="G3" s="9" t="s">
        <v>5</v>
      </c>
      <c r="H3" s="10"/>
    </row>
    <row r="4" spans="1:8" ht="20.100000000000001" customHeight="1" x14ac:dyDescent="0.3">
      <c r="A4" s="7" t="s">
        <v>6</v>
      </c>
      <c r="B4" s="7" t="s">
        <v>7</v>
      </c>
      <c r="C4" s="7" t="s">
        <v>8</v>
      </c>
      <c r="D4" s="11"/>
      <c r="E4" s="11"/>
      <c r="F4" s="11"/>
      <c r="G4" s="12"/>
      <c r="H4" s="13"/>
    </row>
    <row r="5" spans="1:8" ht="20.100000000000001" customHeight="1" x14ac:dyDescent="0.3">
      <c r="A5" s="14" t="s">
        <v>9</v>
      </c>
      <c r="B5" s="15"/>
      <c r="C5" s="16"/>
      <c r="D5" s="17">
        <f>SUM(D6)</f>
        <v>751670</v>
      </c>
      <c r="E5" s="17">
        <f t="shared" ref="E5" si="0">SUM(E6)</f>
        <v>596265</v>
      </c>
      <c r="F5" s="18">
        <f>D5-E5</f>
        <v>155405</v>
      </c>
      <c r="G5" s="19"/>
      <c r="H5" s="19"/>
    </row>
    <row r="6" spans="1:8" ht="20.100000000000001" customHeight="1" x14ac:dyDescent="0.3">
      <c r="A6" s="20"/>
      <c r="B6" s="21" t="s">
        <v>10</v>
      </c>
      <c r="C6" s="22"/>
      <c r="D6" s="23">
        <f>D7</f>
        <v>751670</v>
      </c>
      <c r="E6" s="23">
        <f>SUM(E7:E7)</f>
        <v>596265</v>
      </c>
      <c r="F6" s="24">
        <f>SUM(F7:F7)</f>
        <v>155405</v>
      </c>
      <c r="G6" s="25"/>
      <c r="H6" s="25"/>
    </row>
    <row r="7" spans="1:8" ht="20.100000000000001" customHeight="1" x14ac:dyDescent="0.3">
      <c r="A7" s="20"/>
      <c r="B7" s="26"/>
      <c r="C7" s="27" t="s">
        <v>11</v>
      </c>
      <c r="D7" s="28">
        <f>H11+H15</f>
        <v>751670</v>
      </c>
      <c r="E7" s="28">
        <v>596265</v>
      </c>
      <c r="F7" s="28">
        <f>D7-E7</f>
        <v>155405</v>
      </c>
      <c r="G7" s="29" t="s">
        <v>12</v>
      </c>
      <c r="H7" s="30"/>
    </row>
    <row r="8" spans="1:8" ht="27" x14ac:dyDescent="0.3">
      <c r="A8" s="20"/>
      <c r="B8" s="26"/>
      <c r="C8" s="27"/>
      <c r="D8" s="28"/>
      <c r="E8" s="28"/>
      <c r="F8" s="28"/>
      <c r="G8" s="31" t="s">
        <v>13</v>
      </c>
      <c r="H8" s="32">
        <f>321*100*2</f>
        <v>64200</v>
      </c>
    </row>
    <row r="9" spans="1:8" ht="27" x14ac:dyDescent="0.3">
      <c r="A9" s="20"/>
      <c r="B9" s="26"/>
      <c r="C9" s="27"/>
      <c r="D9" s="28"/>
      <c r="E9" s="28"/>
      <c r="F9" s="28"/>
      <c r="G9" s="31" t="s">
        <v>14</v>
      </c>
      <c r="H9" s="32">
        <v>608616</v>
      </c>
    </row>
    <row r="10" spans="1:8" ht="27" x14ac:dyDescent="0.3">
      <c r="A10" s="20"/>
      <c r="B10" s="26"/>
      <c r="C10" s="27"/>
      <c r="D10" s="28"/>
      <c r="E10" s="28"/>
      <c r="F10" s="28"/>
      <c r="G10" s="31" t="s">
        <v>15</v>
      </c>
      <c r="H10" s="32">
        <v>42204</v>
      </c>
    </row>
    <row r="11" spans="1:8" ht="20.100000000000001" customHeight="1" x14ac:dyDescent="0.3">
      <c r="A11" s="20"/>
      <c r="B11" s="26"/>
      <c r="C11" s="27"/>
      <c r="D11" s="28">
        <f>H11</f>
        <v>715020</v>
      </c>
      <c r="E11" s="28">
        <v>550665</v>
      </c>
      <c r="F11" s="28">
        <f>D11-E11</f>
        <v>164355</v>
      </c>
      <c r="G11" s="33" t="s">
        <v>16</v>
      </c>
      <c r="H11" s="34">
        <f>SUM(H8:H10)</f>
        <v>715020</v>
      </c>
    </row>
    <row r="12" spans="1:8" ht="20.100000000000001" customHeight="1" x14ac:dyDescent="0.3">
      <c r="A12" s="20"/>
      <c r="B12" s="26"/>
      <c r="C12" s="27"/>
      <c r="D12" s="28"/>
      <c r="E12" s="28"/>
      <c r="F12" s="28"/>
      <c r="G12" s="35" t="s">
        <v>17</v>
      </c>
      <c r="H12" s="35"/>
    </row>
    <row r="13" spans="1:8" ht="27" x14ac:dyDescent="0.3">
      <c r="A13" s="20"/>
      <c r="B13" s="26"/>
      <c r="C13" s="27"/>
      <c r="D13" s="28"/>
      <c r="E13" s="28"/>
      <c r="F13" s="28"/>
      <c r="G13" s="31" t="s">
        <v>18</v>
      </c>
      <c r="H13" s="32">
        <v>29180</v>
      </c>
    </row>
    <row r="14" spans="1:8" ht="27.75" customHeight="1" x14ac:dyDescent="0.3">
      <c r="A14" s="20"/>
      <c r="B14" s="26"/>
      <c r="C14" s="27"/>
      <c r="D14" s="28"/>
      <c r="E14" s="28"/>
      <c r="F14" s="28"/>
      <c r="G14" s="31" t="s">
        <v>19</v>
      </c>
      <c r="H14" s="32">
        <v>7470</v>
      </c>
    </row>
    <row r="15" spans="1:8" ht="20.100000000000001" customHeight="1" x14ac:dyDescent="0.3">
      <c r="A15" s="20"/>
      <c r="B15" s="26"/>
      <c r="C15" s="27"/>
      <c r="D15" s="28">
        <f>H15</f>
        <v>36650</v>
      </c>
      <c r="E15" s="28">
        <v>45600</v>
      </c>
      <c r="F15" s="28">
        <f>D15-E15</f>
        <v>-8950</v>
      </c>
      <c r="G15" s="36" t="s">
        <v>16</v>
      </c>
      <c r="H15" s="37">
        <f>SUM(H13:H14)</f>
        <v>36650</v>
      </c>
    </row>
    <row r="16" spans="1:8" ht="20.100000000000001" customHeight="1" x14ac:dyDescent="0.3">
      <c r="A16" s="14" t="s">
        <v>20</v>
      </c>
      <c r="B16" s="15"/>
      <c r="C16" s="16"/>
      <c r="D16" s="19">
        <f>SUM(D17,D20)</f>
        <v>0</v>
      </c>
      <c r="E16" s="19">
        <f>SUM(E17,E20)</f>
        <v>0</v>
      </c>
      <c r="F16" s="19">
        <f>SUM(F17,F20)</f>
        <v>0</v>
      </c>
      <c r="G16" s="19">
        <f>SUM(G17,G20)</f>
        <v>0</v>
      </c>
      <c r="H16" s="19">
        <f>SUM(H17,H20)</f>
        <v>0</v>
      </c>
    </row>
    <row r="17" spans="1:8" ht="20.100000000000001" customHeight="1" x14ac:dyDescent="0.3">
      <c r="A17" s="20"/>
      <c r="B17" s="21" t="s">
        <v>21</v>
      </c>
      <c r="C17" s="22"/>
      <c r="D17" s="25">
        <f>SUM(D18:D19)</f>
        <v>0</v>
      </c>
      <c r="E17" s="25">
        <f>SUM(E18:E19)</f>
        <v>0</v>
      </c>
      <c r="F17" s="25">
        <f>SUM(F18:F19)</f>
        <v>0</v>
      </c>
      <c r="G17" s="25">
        <f>SUM(G18:G19)</f>
        <v>0</v>
      </c>
      <c r="H17" s="25">
        <f>+F17-G17</f>
        <v>0</v>
      </c>
    </row>
    <row r="18" spans="1:8" ht="23.25" customHeight="1" x14ac:dyDescent="0.3">
      <c r="A18" s="20"/>
      <c r="B18" s="26"/>
      <c r="C18" s="38" t="s">
        <v>22</v>
      </c>
      <c r="D18" s="39"/>
      <c r="E18" s="39"/>
      <c r="F18" s="39"/>
      <c r="G18" s="39"/>
      <c r="H18" s="39"/>
    </row>
    <row r="19" spans="1:8" ht="19.5" customHeight="1" x14ac:dyDescent="0.3">
      <c r="A19" s="20"/>
      <c r="B19" s="26"/>
      <c r="C19" s="27" t="s">
        <v>23</v>
      </c>
      <c r="D19" s="39"/>
      <c r="E19" s="39"/>
      <c r="F19" s="39"/>
      <c r="G19" s="39"/>
      <c r="H19" s="39"/>
    </row>
    <row r="20" spans="1:8" ht="20.100000000000001" customHeight="1" x14ac:dyDescent="0.3">
      <c r="A20" s="20"/>
      <c r="B20" s="40" t="s">
        <v>24</v>
      </c>
      <c r="C20" s="41"/>
      <c r="D20" s="25">
        <f>SUM(D21)</f>
        <v>0</v>
      </c>
      <c r="E20" s="25">
        <f>SUM(E21)</f>
        <v>0</v>
      </c>
      <c r="F20" s="25">
        <f>SUM(F21)</f>
        <v>0</v>
      </c>
      <c r="G20" s="25">
        <f>SUM(G21)</f>
        <v>0</v>
      </c>
      <c r="H20" s="25">
        <f>+F20-G20</f>
        <v>0</v>
      </c>
    </row>
    <row r="21" spans="1:8" ht="20.100000000000001" customHeight="1" x14ac:dyDescent="0.3">
      <c r="A21" s="20"/>
      <c r="B21" s="26"/>
      <c r="C21" s="42" t="s">
        <v>25</v>
      </c>
      <c r="D21" s="39"/>
      <c r="E21" s="39"/>
      <c r="F21" s="39"/>
      <c r="G21" s="39"/>
      <c r="H21" s="39"/>
    </row>
    <row r="22" spans="1:8" ht="20.100000000000001" customHeight="1" x14ac:dyDescent="0.3">
      <c r="A22" s="14" t="s">
        <v>26</v>
      </c>
      <c r="B22" s="15"/>
      <c r="C22" s="16"/>
      <c r="D22" s="19">
        <f>SUM(D23,D25)</f>
        <v>0</v>
      </c>
      <c r="E22" s="19">
        <f>SUM(E23,E25)</f>
        <v>0</v>
      </c>
      <c r="F22" s="19">
        <f>SUM(F23,F25)</f>
        <v>0</v>
      </c>
      <c r="G22" s="19">
        <f>SUM(G23,G25)</f>
        <v>0</v>
      </c>
      <c r="H22" s="19">
        <f>SUM(H23,H25)</f>
        <v>0</v>
      </c>
    </row>
    <row r="23" spans="1:8" ht="20.100000000000001" customHeight="1" x14ac:dyDescent="0.3">
      <c r="A23" s="20"/>
      <c r="B23" s="40" t="s">
        <v>27</v>
      </c>
      <c r="C23" s="41"/>
      <c r="D23" s="25">
        <f>SUM(D24:D24)</f>
        <v>0</v>
      </c>
      <c r="E23" s="25">
        <f>SUM(E24:E24)</f>
        <v>0</v>
      </c>
      <c r="F23" s="25">
        <f>SUM(F24:F24)</f>
        <v>0</v>
      </c>
      <c r="G23" s="25">
        <f>SUM(G24:G24)</f>
        <v>0</v>
      </c>
      <c r="H23" s="25">
        <f>SUM(H24:H24)</f>
        <v>0</v>
      </c>
    </row>
    <row r="24" spans="1:8" ht="20.100000000000001" customHeight="1" x14ac:dyDescent="0.3">
      <c r="A24" s="20"/>
      <c r="B24" s="26"/>
      <c r="C24" s="27" t="s">
        <v>27</v>
      </c>
      <c r="D24" s="39"/>
      <c r="E24" s="39"/>
      <c r="F24" s="39"/>
      <c r="G24" s="39"/>
      <c r="H24" s="39"/>
    </row>
    <row r="25" spans="1:8" ht="20.100000000000001" customHeight="1" x14ac:dyDescent="0.3">
      <c r="A25" s="20"/>
      <c r="B25" s="40" t="s">
        <v>28</v>
      </c>
      <c r="C25" s="41"/>
      <c r="D25" s="25">
        <f>SUM(D26:D26)</f>
        <v>0</v>
      </c>
      <c r="E25" s="25">
        <f>SUM(E26:E26)</f>
        <v>0</v>
      </c>
      <c r="F25" s="25">
        <f>SUM(F26:F26)</f>
        <v>0</v>
      </c>
      <c r="G25" s="25">
        <f>SUM(G26:G26)</f>
        <v>0</v>
      </c>
      <c r="H25" s="25">
        <f>SUM(H26:H26)</f>
        <v>0</v>
      </c>
    </row>
    <row r="26" spans="1:8" ht="20.100000000000001" customHeight="1" x14ac:dyDescent="0.3">
      <c r="A26" s="20"/>
      <c r="B26" s="26"/>
      <c r="C26" s="42" t="s">
        <v>28</v>
      </c>
      <c r="D26" s="39"/>
      <c r="E26" s="39"/>
      <c r="F26" s="39"/>
      <c r="G26" s="39"/>
      <c r="H26" s="39"/>
    </row>
    <row r="27" spans="1:8" ht="20.100000000000001" customHeight="1" x14ac:dyDescent="0.3">
      <c r="A27" s="14" t="s">
        <v>29</v>
      </c>
      <c r="B27" s="15"/>
      <c r="C27" s="16"/>
      <c r="D27" s="19">
        <f t="shared" ref="D27" si="1">SUM(D28)</f>
        <v>0</v>
      </c>
      <c r="E27" s="19">
        <f t="shared" ref="E27:F27" si="2">SUM(E28)</f>
        <v>0</v>
      </c>
      <c r="F27" s="19">
        <f t="shared" si="2"/>
        <v>0</v>
      </c>
      <c r="G27" s="19">
        <f>SUM(G28)</f>
        <v>0</v>
      </c>
      <c r="H27" s="19">
        <f t="shared" ref="H27:H37" si="3">+F27-G27</f>
        <v>0</v>
      </c>
    </row>
    <row r="28" spans="1:8" ht="20.100000000000001" customHeight="1" x14ac:dyDescent="0.3">
      <c r="A28" s="20"/>
      <c r="B28" s="40" t="s">
        <v>29</v>
      </c>
      <c r="C28" s="41"/>
      <c r="D28" s="25">
        <f>SUM(D29)</f>
        <v>0</v>
      </c>
      <c r="E28" s="25">
        <f>SUM(E29)</f>
        <v>0</v>
      </c>
      <c r="F28" s="25">
        <f>SUM(F29)</f>
        <v>0</v>
      </c>
      <c r="G28" s="25">
        <f>SUM(G29)</f>
        <v>0</v>
      </c>
      <c r="H28" s="25">
        <f t="shared" si="3"/>
        <v>0</v>
      </c>
    </row>
    <row r="29" spans="1:8" ht="20.100000000000001" customHeight="1" x14ac:dyDescent="0.3">
      <c r="A29" s="20"/>
      <c r="B29" s="26"/>
      <c r="C29" s="38" t="s">
        <v>29</v>
      </c>
      <c r="D29" s="39"/>
      <c r="E29" s="39"/>
      <c r="F29" s="39"/>
      <c r="G29" s="39"/>
      <c r="H29" s="39"/>
    </row>
    <row r="30" spans="1:8" ht="20.100000000000001" customHeight="1" x14ac:dyDescent="0.3">
      <c r="A30" s="14" t="s">
        <v>30</v>
      </c>
      <c r="B30" s="15"/>
      <c r="C30" s="16"/>
      <c r="D30" s="19">
        <f>SUM(D31)</f>
        <v>0</v>
      </c>
      <c r="E30" s="19">
        <f>SUM(E31)</f>
        <v>0</v>
      </c>
      <c r="F30" s="19">
        <f>SUM(F31)</f>
        <v>0</v>
      </c>
      <c r="G30" s="19">
        <f>SUM(G31)</f>
        <v>0</v>
      </c>
      <c r="H30" s="19">
        <f t="shared" si="3"/>
        <v>0</v>
      </c>
    </row>
    <row r="31" spans="1:8" ht="20.100000000000001" customHeight="1" x14ac:dyDescent="0.3">
      <c r="A31" s="20"/>
      <c r="B31" s="40" t="s">
        <v>31</v>
      </c>
      <c r="C31" s="41"/>
      <c r="D31" s="25">
        <f>SUM(D32:D33)</f>
        <v>0</v>
      </c>
      <c r="E31" s="25">
        <f>SUM(E32:E33)</f>
        <v>0</v>
      </c>
      <c r="F31" s="25">
        <f>SUM(F32:F33)</f>
        <v>0</v>
      </c>
      <c r="G31" s="25">
        <f>SUM(G32:G33)</f>
        <v>0</v>
      </c>
      <c r="H31" s="25">
        <f t="shared" si="3"/>
        <v>0</v>
      </c>
    </row>
    <row r="32" spans="1:8" ht="20.100000000000001" customHeight="1" x14ac:dyDescent="0.3">
      <c r="A32" s="20"/>
      <c r="B32" s="26"/>
      <c r="C32" s="38" t="s">
        <v>32</v>
      </c>
      <c r="D32" s="39"/>
      <c r="E32" s="39"/>
      <c r="F32" s="39"/>
      <c r="G32" s="39"/>
      <c r="H32" s="39"/>
    </row>
    <row r="33" spans="1:8" ht="20.100000000000001" customHeight="1" x14ac:dyDescent="0.3">
      <c r="A33" s="20"/>
      <c r="B33" s="26"/>
      <c r="C33" s="27" t="s">
        <v>33</v>
      </c>
      <c r="D33" s="39"/>
      <c r="E33" s="39"/>
      <c r="F33" s="39"/>
      <c r="G33" s="39"/>
      <c r="H33" s="39"/>
    </row>
    <row r="34" spans="1:8" ht="20.100000000000001" customHeight="1" x14ac:dyDescent="0.3">
      <c r="A34" s="14" t="s">
        <v>34</v>
      </c>
      <c r="B34" s="15"/>
      <c r="C34" s="16"/>
      <c r="D34" s="43">
        <f>SUM(D35,D37,D39)</f>
        <v>105</v>
      </c>
      <c r="E34" s="43">
        <f>SUM(E35,E37,E39)</f>
        <v>0</v>
      </c>
      <c r="F34" s="43">
        <f>SUM(F35,F37,F39)</f>
        <v>105</v>
      </c>
      <c r="G34" s="43">
        <f>SUM(G35,G37,G39)</f>
        <v>0</v>
      </c>
      <c r="H34" s="43">
        <f t="shared" si="3"/>
        <v>105</v>
      </c>
    </row>
    <row r="35" spans="1:8" ht="20.100000000000001" customHeight="1" x14ac:dyDescent="0.3">
      <c r="A35" s="20"/>
      <c r="B35" s="40" t="s">
        <v>35</v>
      </c>
      <c r="C35" s="41"/>
      <c r="D35" s="44">
        <f>SUM(D36)</f>
        <v>0</v>
      </c>
      <c r="E35" s="44">
        <f>SUM(E36)</f>
        <v>0</v>
      </c>
      <c r="F35" s="44">
        <f>SUM(F36)</f>
        <v>0</v>
      </c>
      <c r="G35" s="44">
        <f>SUM(G36)</f>
        <v>0</v>
      </c>
      <c r="H35" s="44">
        <f t="shared" si="3"/>
        <v>0</v>
      </c>
    </row>
    <row r="36" spans="1:8" ht="20.100000000000001" customHeight="1" x14ac:dyDescent="0.3">
      <c r="A36" s="20"/>
      <c r="B36" s="26"/>
      <c r="C36" s="38" t="s">
        <v>36</v>
      </c>
      <c r="D36" s="45"/>
      <c r="E36" s="45"/>
      <c r="F36" s="45"/>
      <c r="G36" s="45"/>
      <c r="H36" s="45"/>
    </row>
    <row r="37" spans="1:8" ht="20.100000000000001" customHeight="1" x14ac:dyDescent="0.3">
      <c r="A37" s="20"/>
      <c r="B37" s="40" t="s">
        <v>37</v>
      </c>
      <c r="C37" s="41"/>
      <c r="D37" s="44">
        <f>SUM(D38)</f>
        <v>0</v>
      </c>
      <c r="E37" s="44">
        <f>SUM(E38)</f>
        <v>0</v>
      </c>
      <c r="F37" s="44">
        <f>SUM(F38)</f>
        <v>0</v>
      </c>
      <c r="G37" s="44">
        <f>SUM(G38)</f>
        <v>0</v>
      </c>
      <c r="H37" s="44">
        <f t="shared" si="3"/>
        <v>0</v>
      </c>
    </row>
    <row r="38" spans="1:8" ht="20.100000000000001" customHeight="1" x14ac:dyDescent="0.3">
      <c r="A38" s="20"/>
      <c r="B38" s="26"/>
      <c r="C38" s="27" t="s">
        <v>37</v>
      </c>
      <c r="D38" s="45"/>
      <c r="E38" s="45"/>
      <c r="F38" s="45"/>
      <c r="G38" s="45"/>
      <c r="H38" s="45"/>
    </row>
    <row r="39" spans="1:8" ht="20.100000000000001" customHeight="1" x14ac:dyDescent="0.3">
      <c r="A39" s="20"/>
      <c r="B39" s="40" t="s">
        <v>38</v>
      </c>
      <c r="C39" s="41"/>
      <c r="D39" s="44">
        <f>SUM(D40:D40)</f>
        <v>105</v>
      </c>
      <c r="E39" s="44">
        <f>SUM(E40:E40)</f>
        <v>0</v>
      </c>
      <c r="F39" s="44">
        <f>SUM(F40:F40)</f>
        <v>105</v>
      </c>
      <c r="G39" s="44">
        <f>SUM(G40:G40)</f>
        <v>0</v>
      </c>
      <c r="H39" s="44">
        <f>SUM(H40:H40)</f>
        <v>105</v>
      </c>
    </row>
    <row r="40" spans="1:8" ht="20.100000000000001" customHeight="1" x14ac:dyDescent="0.3">
      <c r="A40" s="20"/>
      <c r="B40" s="26"/>
      <c r="C40" s="27" t="s">
        <v>38</v>
      </c>
      <c r="D40" s="45">
        <f>H40</f>
        <v>105</v>
      </c>
      <c r="E40" s="45"/>
      <c r="F40" s="45">
        <v>105</v>
      </c>
      <c r="G40" s="46" t="s">
        <v>39</v>
      </c>
      <c r="H40" s="46">
        <v>105</v>
      </c>
    </row>
    <row r="41" spans="1:8" ht="20.100000000000001" customHeight="1" x14ac:dyDescent="0.3">
      <c r="A41" s="14" t="s">
        <v>40</v>
      </c>
      <c r="B41" s="15"/>
      <c r="C41" s="16"/>
      <c r="D41" s="43">
        <f>SUM(D42,D44,D46)</f>
        <v>500</v>
      </c>
      <c r="E41" s="43">
        <f t="shared" ref="E41" si="4">SUM(E42,E44)</f>
        <v>0</v>
      </c>
      <c r="F41" s="43">
        <f>SUM(F42,F44,F46)</f>
        <v>500</v>
      </c>
      <c r="G41" s="43">
        <f t="shared" ref="G41:H41" si="5">SUM(G42,G44)</f>
        <v>0</v>
      </c>
      <c r="H41" s="43">
        <f t="shared" si="5"/>
        <v>0</v>
      </c>
    </row>
    <row r="42" spans="1:8" ht="20.100000000000001" customHeight="1" x14ac:dyDescent="0.3">
      <c r="A42" s="20"/>
      <c r="B42" s="40" t="s">
        <v>41</v>
      </c>
      <c r="C42" s="41"/>
      <c r="D42" s="44">
        <f>SUM(D43)</f>
        <v>0</v>
      </c>
      <c r="E42" s="44">
        <f>SUM(E43)</f>
        <v>0</v>
      </c>
      <c r="F42" s="44">
        <f>SUM(F43)</f>
        <v>0</v>
      </c>
      <c r="G42" s="44">
        <f>SUM(G43)</f>
        <v>0</v>
      </c>
      <c r="H42" s="44">
        <f t="shared" ref="H42:H49" si="6">+F42-G42</f>
        <v>0</v>
      </c>
    </row>
    <row r="43" spans="1:8" ht="20.100000000000001" customHeight="1" x14ac:dyDescent="0.3">
      <c r="A43" s="20"/>
      <c r="B43" s="26"/>
      <c r="C43" s="38" t="s">
        <v>41</v>
      </c>
      <c r="D43" s="45"/>
      <c r="E43" s="45"/>
      <c r="F43" s="45"/>
      <c r="G43" s="45"/>
      <c r="H43" s="45"/>
    </row>
    <row r="44" spans="1:8" ht="20.100000000000001" customHeight="1" x14ac:dyDescent="0.3">
      <c r="A44" s="20"/>
      <c r="B44" s="40" t="s">
        <v>42</v>
      </c>
      <c r="C44" s="41"/>
      <c r="D44" s="44">
        <f>SUM(D45)</f>
        <v>0</v>
      </c>
      <c r="E44" s="44">
        <f>SUM(E45)</f>
        <v>0</v>
      </c>
      <c r="F44" s="44">
        <f>SUM(F45)</f>
        <v>0</v>
      </c>
      <c r="G44" s="44">
        <f>SUM(G45)</f>
        <v>0</v>
      </c>
      <c r="H44" s="44">
        <f t="shared" si="6"/>
        <v>0</v>
      </c>
    </row>
    <row r="45" spans="1:8" ht="20.100000000000001" customHeight="1" x14ac:dyDescent="0.3">
      <c r="A45" s="20"/>
      <c r="B45" s="26"/>
      <c r="C45" s="27" t="s">
        <v>43</v>
      </c>
      <c r="D45" s="45"/>
      <c r="E45" s="45"/>
      <c r="F45" s="45"/>
      <c r="G45" s="45"/>
      <c r="H45" s="45"/>
    </row>
    <row r="46" spans="1:8" ht="20.100000000000001" customHeight="1" x14ac:dyDescent="0.3">
      <c r="A46" s="20"/>
      <c r="B46" s="40" t="s">
        <v>44</v>
      </c>
      <c r="C46" s="41"/>
      <c r="D46" s="44">
        <f>SUM(D47)</f>
        <v>500</v>
      </c>
      <c r="E46" s="44">
        <f>SUM(E47)</f>
        <v>0</v>
      </c>
      <c r="F46" s="44">
        <f>SUM(F47)</f>
        <v>500</v>
      </c>
      <c r="G46" s="44">
        <f>SUM(G47)</f>
        <v>0</v>
      </c>
      <c r="H46" s="44">
        <f t="shared" ref="H46" si="7">+F46-G46</f>
        <v>500</v>
      </c>
    </row>
    <row r="47" spans="1:8" ht="20.100000000000001" customHeight="1" x14ac:dyDescent="0.3">
      <c r="A47" s="20"/>
      <c r="B47" s="26"/>
      <c r="C47" s="27" t="s">
        <v>45</v>
      </c>
      <c r="D47" s="45">
        <f>H47</f>
        <v>500</v>
      </c>
      <c r="E47" s="45"/>
      <c r="F47" s="45">
        <v>500</v>
      </c>
      <c r="G47" s="46" t="s">
        <v>46</v>
      </c>
      <c r="H47" s="46">
        <v>500</v>
      </c>
    </row>
    <row r="48" spans="1:8" ht="20.100000000000001" customHeight="1" x14ac:dyDescent="0.3">
      <c r="A48" s="14" t="s">
        <v>47</v>
      </c>
      <c r="B48" s="15"/>
      <c r="C48" s="16"/>
      <c r="D48" s="43">
        <f>SUM(D49)</f>
        <v>21035</v>
      </c>
      <c r="E48" s="43">
        <v>21035</v>
      </c>
      <c r="F48" s="43">
        <f>D48-E48</f>
        <v>0</v>
      </c>
      <c r="G48" s="43">
        <f>SUM(G49)</f>
        <v>0</v>
      </c>
      <c r="H48" s="43">
        <f t="shared" si="6"/>
        <v>0</v>
      </c>
    </row>
    <row r="49" spans="1:8" ht="20.100000000000001" customHeight="1" x14ac:dyDescent="0.3">
      <c r="A49" s="20"/>
      <c r="B49" s="40" t="s">
        <v>47</v>
      </c>
      <c r="C49" s="41"/>
      <c r="D49" s="44">
        <f>SUM(D50:D51)</f>
        <v>21035</v>
      </c>
      <c r="E49" s="44">
        <f>SUM(E50:E51)</f>
        <v>21035</v>
      </c>
      <c r="F49" s="44">
        <f>D49-E49</f>
        <v>0</v>
      </c>
      <c r="G49" s="44">
        <f>SUM(G50:G51)</f>
        <v>0</v>
      </c>
      <c r="H49" s="44">
        <f t="shared" si="6"/>
        <v>0</v>
      </c>
    </row>
    <row r="50" spans="1:8" ht="30" customHeight="1" x14ac:dyDescent="0.3">
      <c r="A50" s="20"/>
      <c r="B50" s="26"/>
      <c r="C50" s="47" t="s">
        <v>48</v>
      </c>
      <c r="D50" s="45"/>
      <c r="E50" s="45"/>
      <c r="F50" s="45"/>
      <c r="G50" s="45"/>
      <c r="H50" s="45"/>
    </row>
    <row r="51" spans="1:8" ht="24.75" customHeight="1" x14ac:dyDescent="0.3">
      <c r="A51" s="20"/>
      <c r="B51" s="26"/>
      <c r="C51" s="48" t="s">
        <v>49</v>
      </c>
      <c r="D51" s="45">
        <v>21035</v>
      </c>
      <c r="E51" s="45">
        <v>21035</v>
      </c>
      <c r="F51" s="49">
        <f>D51-E51</f>
        <v>0</v>
      </c>
      <c r="G51" s="50" t="s">
        <v>50</v>
      </c>
      <c r="H51" s="49">
        <f>D51</f>
        <v>21035</v>
      </c>
    </row>
    <row r="52" spans="1:8" ht="20.100000000000001" customHeight="1" x14ac:dyDescent="0.3">
      <c r="A52" s="51" t="s">
        <v>51</v>
      </c>
      <c r="B52" s="52"/>
      <c r="C52" s="53"/>
      <c r="D52" s="54">
        <f>SUM(D5,D16,D22,D27,D30,D34,D41,D48)</f>
        <v>773310</v>
      </c>
      <c r="E52" s="54">
        <f>SUM(E5,E16,E22,E27,E30,E34,E41,E48)</f>
        <v>617300</v>
      </c>
      <c r="F52" s="55">
        <f>SUM(F5,F16,F22,F27,F30,F34,F41,F48)</f>
        <v>156010</v>
      </c>
      <c r="G52" s="56"/>
      <c r="H52" s="56"/>
    </row>
    <row r="53" spans="1:8" s="59" customFormat="1" ht="20.100000000000001" customHeight="1" x14ac:dyDescent="0.3">
      <c r="A53" s="57"/>
      <c r="B53" s="57"/>
      <c r="C53" s="57"/>
      <c r="D53" s="58"/>
      <c r="E53" s="58"/>
      <c r="F53" s="58"/>
      <c r="G53" s="58"/>
      <c r="H53" s="58"/>
    </row>
    <row r="54" spans="1:8" ht="20.100000000000001" customHeight="1" x14ac:dyDescent="0.3">
      <c r="A54" s="60"/>
      <c r="B54" s="60"/>
      <c r="C54" s="26"/>
      <c r="D54" s="61"/>
      <c r="E54" s="61"/>
      <c r="F54" s="61"/>
      <c r="G54" s="61"/>
      <c r="H54" s="61"/>
    </row>
    <row r="55" spans="1:8" ht="20.100000000000001" customHeight="1" x14ac:dyDescent="0.3">
      <c r="A55" s="60"/>
      <c r="B55" s="60"/>
      <c r="C55" s="26"/>
      <c r="D55" s="61"/>
      <c r="E55" s="61"/>
      <c r="F55" s="61"/>
      <c r="G55" s="61"/>
      <c r="H55" s="61"/>
    </row>
  </sheetData>
  <mergeCells count="5">
    <mergeCell ref="A1:H1"/>
    <mergeCell ref="D3:D4"/>
    <mergeCell ref="E3:E4"/>
    <mergeCell ref="F3:F4"/>
    <mergeCell ref="G3:H4"/>
  </mergeCells>
  <phoneticPr fontId="3" type="noConversion"/>
  <pageMargins left="0.7" right="0.7" top="0.75" bottom="0.75" header="0.3" footer="0.3"/>
  <pageSetup paperSize="9" scale="82" fitToHeight="0" orientation="portrait" r:id="rId1"/>
  <rowBreaks count="1" manualBreakCount="1"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5"/>
  <sheetViews>
    <sheetView showGridLines="0" view="pageBreakPreview" zoomScaleNormal="100" zoomScaleSheetLayoutView="100" workbookViewId="0">
      <pane ySplit="4" topLeftCell="A41" activePane="bottomLeft" state="frozen"/>
      <selection activeCell="G13" sqref="G13"/>
      <selection pane="bottomLeft" activeCell="G13" sqref="G13"/>
    </sheetView>
  </sheetViews>
  <sheetFormatPr defaultRowHeight="16.5" x14ac:dyDescent="0.3"/>
  <cols>
    <col min="1" max="2" width="2.625" customWidth="1"/>
    <col min="3" max="3" width="13.875" bestFit="1" customWidth="1"/>
    <col min="4" max="6" width="11.625" bestFit="1" customWidth="1"/>
    <col min="7" max="7" width="41.25" customWidth="1"/>
    <col min="8" max="8" width="11.625" bestFit="1" customWidth="1"/>
  </cols>
  <sheetData>
    <row r="1" spans="1:8" s="2" customFormat="1" ht="36" customHeight="1" x14ac:dyDescent="0.3">
      <c r="A1" s="63" t="s">
        <v>52</v>
      </c>
      <c r="B1" s="63"/>
      <c r="C1" s="63"/>
      <c r="D1" s="63"/>
      <c r="E1" s="63"/>
      <c r="F1" s="63"/>
      <c r="G1" s="63"/>
      <c r="H1" s="63"/>
    </row>
    <row r="2" spans="1:8" s="6" customFormat="1" ht="21" customHeight="1" x14ac:dyDescent="0.3">
      <c r="A2" s="3"/>
      <c r="B2" s="4"/>
      <c r="C2" s="3"/>
      <c r="D2" s="4"/>
      <c r="E2" s="4"/>
      <c r="F2" s="4"/>
      <c r="G2" s="5"/>
      <c r="H2" s="4"/>
    </row>
    <row r="3" spans="1:8" s="2" customFormat="1" ht="20.100000000000001" customHeight="1" x14ac:dyDescent="0.3">
      <c r="A3" s="7" t="s">
        <v>1</v>
      </c>
      <c r="B3" s="7"/>
      <c r="C3" s="7"/>
      <c r="D3" s="8" t="s">
        <v>2</v>
      </c>
      <c r="E3" s="8" t="s">
        <v>3</v>
      </c>
      <c r="F3" s="8" t="s">
        <v>4</v>
      </c>
      <c r="G3" s="9" t="s">
        <v>53</v>
      </c>
      <c r="H3" s="64"/>
    </row>
    <row r="4" spans="1:8" s="2" customFormat="1" ht="20.100000000000001" customHeight="1" x14ac:dyDescent="0.3">
      <c r="A4" s="7" t="s">
        <v>6</v>
      </c>
      <c r="B4" s="7" t="s">
        <v>7</v>
      </c>
      <c r="C4" s="7" t="s">
        <v>8</v>
      </c>
      <c r="D4" s="11"/>
      <c r="E4" s="11"/>
      <c r="F4" s="11"/>
      <c r="G4" s="65"/>
      <c r="H4" s="66"/>
    </row>
    <row r="5" spans="1:8" s="2" customFormat="1" ht="20.100000000000001" customHeight="1" x14ac:dyDescent="0.3">
      <c r="A5" s="14" t="s">
        <v>54</v>
      </c>
      <c r="B5" s="15"/>
      <c r="C5" s="16"/>
      <c r="D5" s="17">
        <f t="shared" ref="D5:F5" si="0">SUM(D6)</f>
        <v>61360</v>
      </c>
      <c r="E5" s="17">
        <f t="shared" si="0"/>
        <v>87764</v>
      </c>
      <c r="F5" s="17">
        <f t="shared" si="0"/>
        <v>-26404</v>
      </c>
      <c r="G5" s="19"/>
      <c r="H5" s="17"/>
    </row>
    <row r="6" spans="1:8" s="2" customFormat="1" ht="20.100000000000001" customHeight="1" x14ac:dyDescent="0.3">
      <c r="A6" s="20"/>
      <c r="B6" s="21" t="s">
        <v>55</v>
      </c>
      <c r="C6" s="22"/>
      <c r="D6" s="23">
        <f>SUM(D7:D7)</f>
        <v>61360</v>
      </c>
      <c r="E6" s="23">
        <f>SUM(E7:E7)</f>
        <v>87764</v>
      </c>
      <c r="F6" s="23">
        <f>SUM(F7:F7)</f>
        <v>-26404</v>
      </c>
      <c r="G6" s="25"/>
      <c r="H6" s="23"/>
    </row>
    <row r="7" spans="1:8" s="2" customFormat="1" ht="20.100000000000001" customHeight="1" x14ac:dyDescent="0.3">
      <c r="A7" s="20"/>
      <c r="B7" s="26"/>
      <c r="C7" s="67" t="s">
        <v>55</v>
      </c>
      <c r="D7" s="68">
        <f>H23+H26</f>
        <v>61360</v>
      </c>
      <c r="E7" s="68">
        <v>87764</v>
      </c>
      <c r="F7" s="68">
        <f>D7-E7</f>
        <v>-26404</v>
      </c>
      <c r="G7" s="29" t="s">
        <v>12</v>
      </c>
      <c r="H7" s="69"/>
    </row>
    <row r="8" spans="1:8" s="2" customFormat="1" ht="20.100000000000001" customHeight="1" x14ac:dyDescent="0.3">
      <c r="A8" s="20"/>
      <c r="B8" s="26"/>
      <c r="C8" s="70"/>
      <c r="D8" s="71"/>
      <c r="E8" s="71"/>
      <c r="F8" s="71"/>
      <c r="G8" s="72" t="s">
        <v>56</v>
      </c>
      <c r="H8" s="32">
        <v>1000</v>
      </c>
    </row>
    <row r="9" spans="1:8" s="2" customFormat="1" ht="27" x14ac:dyDescent="0.3">
      <c r="A9" s="20"/>
      <c r="B9" s="26"/>
      <c r="C9" s="70"/>
      <c r="D9" s="71"/>
      <c r="E9" s="71"/>
      <c r="F9" s="71"/>
      <c r="G9" s="73" t="s">
        <v>57</v>
      </c>
      <c r="H9" s="32">
        <v>720</v>
      </c>
    </row>
    <row r="10" spans="1:8" s="2" customFormat="1" ht="27" x14ac:dyDescent="0.3">
      <c r="A10" s="20"/>
      <c r="B10" s="26"/>
      <c r="C10" s="70"/>
      <c r="D10" s="71"/>
      <c r="E10" s="71"/>
      <c r="F10" s="71"/>
      <c r="G10" s="73" t="s">
        <v>58</v>
      </c>
      <c r="H10" s="32">
        <f>1250*2</f>
        <v>2500</v>
      </c>
    </row>
    <row r="11" spans="1:8" s="80" customFormat="1" ht="27" x14ac:dyDescent="0.3">
      <c r="A11" s="74"/>
      <c r="B11" s="75"/>
      <c r="C11" s="76"/>
      <c r="D11" s="77"/>
      <c r="E11" s="77"/>
      <c r="F11" s="77"/>
      <c r="G11" s="78" t="s">
        <v>59</v>
      </c>
      <c r="H11" s="79">
        <f>2000*2</f>
        <v>4000</v>
      </c>
    </row>
    <row r="12" spans="1:8" s="2" customFormat="1" ht="27" x14ac:dyDescent="0.3">
      <c r="A12" s="20"/>
      <c r="B12" s="26"/>
      <c r="C12" s="70"/>
      <c r="D12" s="71"/>
      <c r="E12" s="71"/>
      <c r="F12" s="71"/>
      <c r="G12" s="73" t="s">
        <v>60</v>
      </c>
      <c r="H12" s="32">
        <v>500</v>
      </c>
    </row>
    <row r="13" spans="1:8" s="2" customFormat="1" ht="27" x14ac:dyDescent="0.3">
      <c r="A13" s="20"/>
      <c r="B13" s="26"/>
      <c r="C13" s="70"/>
      <c r="D13" s="71"/>
      <c r="E13" s="71"/>
      <c r="F13" s="71"/>
      <c r="G13" s="73" t="s">
        <v>61</v>
      </c>
      <c r="H13" s="32">
        <v>1000</v>
      </c>
    </row>
    <row r="14" spans="1:8" s="2" customFormat="1" ht="27" x14ac:dyDescent="0.3">
      <c r="A14" s="20"/>
      <c r="B14" s="26"/>
      <c r="C14" s="70"/>
      <c r="D14" s="71"/>
      <c r="E14" s="71"/>
      <c r="F14" s="71"/>
      <c r="G14" s="78" t="s">
        <v>62</v>
      </c>
      <c r="H14" s="79">
        <f>100*19*2</f>
        <v>3800</v>
      </c>
    </row>
    <row r="15" spans="1:8" s="2" customFormat="1" ht="27" x14ac:dyDescent="0.3">
      <c r="A15" s="20"/>
      <c r="B15" s="26"/>
      <c r="C15" s="70"/>
      <c r="D15" s="71"/>
      <c r="E15" s="71"/>
      <c r="F15" s="71"/>
      <c r="G15" s="78" t="s">
        <v>63</v>
      </c>
      <c r="H15" s="79">
        <f>1700</f>
        <v>1700</v>
      </c>
    </row>
    <row r="16" spans="1:8" s="2" customFormat="1" ht="20.100000000000001" customHeight="1" x14ac:dyDescent="0.3">
      <c r="A16" s="20"/>
      <c r="B16" s="26"/>
      <c r="C16" s="70"/>
      <c r="D16" s="71"/>
      <c r="E16" s="71"/>
      <c r="F16" s="71"/>
      <c r="G16" s="72" t="s">
        <v>64</v>
      </c>
      <c r="H16" s="32">
        <v>600</v>
      </c>
    </row>
    <row r="17" spans="1:14" s="2" customFormat="1" ht="27" x14ac:dyDescent="0.3">
      <c r="A17" s="20"/>
      <c r="B17" s="26"/>
      <c r="C17" s="70"/>
      <c r="D17" s="71"/>
      <c r="E17" s="71"/>
      <c r="F17" s="71"/>
      <c r="G17" s="73" t="s">
        <v>65</v>
      </c>
      <c r="H17" s="32">
        <v>2000</v>
      </c>
    </row>
    <row r="18" spans="1:14" s="2" customFormat="1" ht="27" x14ac:dyDescent="0.3">
      <c r="A18" s="20"/>
      <c r="B18" s="26"/>
      <c r="C18" s="70"/>
      <c r="D18" s="71"/>
      <c r="E18" s="71"/>
      <c r="F18" s="71"/>
      <c r="G18" s="73" t="s">
        <v>66</v>
      </c>
      <c r="H18" s="32">
        <v>1750</v>
      </c>
    </row>
    <row r="19" spans="1:14" s="2" customFormat="1" ht="20.100000000000001" customHeight="1" x14ac:dyDescent="0.3">
      <c r="A19" s="20"/>
      <c r="B19" s="26"/>
      <c r="C19" s="70"/>
      <c r="D19" s="71"/>
      <c r="E19" s="71"/>
      <c r="F19" s="71"/>
      <c r="G19" s="72" t="s">
        <v>67</v>
      </c>
      <c r="H19" s="32">
        <v>4080</v>
      </c>
    </row>
    <row r="20" spans="1:14" s="2" customFormat="1" ht="20.100000000000001" customHeight="1" x14ac:dyDescent="0.3">
      <c r="A20" s="20"/>
      <c r="B20" s="26"/>
      <c r="C20" s="70"/>
      <c r="D20" s="71"/>
      <c r="E20" s="71"/>
      <c r="F20" s="71"/>
      <c r="G20" s="72" t="s">
        <v>68</v>
      </c>
      <c r="H20" s="32">
        <v>1000</v>
      </c>
    </row>
    <row r="21" spans="1:14" s="2" customFormat="1" ht="27" x14ac:dyDescent="0.3">
      <c r="A21" s="20"/>
      <c r="B21" s="26"/>
      <c r="C21" s="70"/>
      <c r="D21" s="71"/>
      <c r="E21" s="71"/>
      <c r="F21" s="71"/>
      <c r="G21" s="73" t="s">
        <v>69</v>
      </c>
      <c r="H21" s="32">
        <v>160</v>
      </c>
    </row>
    <row r="22" spans="1:14" s="2" customFormat="1" ht="20.100000000000001" customHeight="1" x14ac:dyDescent="0.3">
      <c r="A22" s="20"/>
      <c r="B22" s="26"/>
      <c r="C22" s="70"/>
      <c r="D22" s="71"/>
      <c r="E22" s="71"/>
      <c r="F22" s="71"/>
      <c r="G22" s="81" t="s">
        <v>70</v>
      </c>
      <c r="H22" s="82">
        <v>2500</v>
      </c>
    </row>
    <row r="23" spans="1:14" s="2" customFormat="1" ht="20.100000000000001" customHeight="1" x14ac:dyDescent="0.3">
      <c r="A23" s="20"/>
      <c r="B23" s="26"/>
      <c r="C23" s="70"/>
      <c r="D23" s="71"/>
      <c r="E23" s="71"/>
      <c r="F23" s="71"/>
      <c r="G23" s="83" t="s">
        <v>16</v>
      </c>
      <c r="H23" s="84">
        <f>SUM(H8:H22)</f>
        <v>27310</v>
      </c>
    </row>
    <row r="24" spans="1:14" s="2" customFormat="1" ht="20.100000000000001" customHeight="1" x14ac:dyDescent="0.3">
      <c r="A24" s="20"/>
      <c r="B24" s="26"/>
      <c r="C24" s="70"/>
      <c r="D24" s="71"/>
      <c r="E24" s="71"/>
      <c r="F24" s="71"/>
      <c r="G24" s="85" t="s">
        <v>71</v>
      </c>
      <c r="H24" s="86"/>
      <c r="N24" s="6"/>
    </row>
    <row r="25" spans="1:14" s="2" customFormat="1" ht="52.5" x14ac:dyDescent="0.3">
      <c r="A25" s="20"/>
      <c r="B25" s="26"/>
      <c r="C25" s="70"/>
      <c r="D25" s="71"/>
      <c r="E25" s="71"/>
      <c r="F25" s="71"/>
      <c r="G25" s="73" t="s">
        <v>72</v>
      </c>
      <c r="H25" s="87">
        <v>34050</v>
      </c>
    </row>
    <row r="26" spans="1:14" s="2" customFormat="1" ht="20.100000000000001" customHeight="1" x14ac:dyDescent="0.3">
      <c r="A26" s="20"/>
      <c r="B26" s="26"/>
      <c r="C26" s="88"/>
      <c r="D26" s="69"/>
      <c r="E26" s="69"/>
      <c r="F26" s="69"/>
      <c r="G26" s="83" t="s">
        <v>16</v>
      </c>
      <c r="H26" s="84">
        <f>SUM(H25:H25)</f>
        <v>34050</v>
      </c>
    </row>
    <row r="27" spans="1:14" s="2" customFormat="1" ht="20.100000000000001" customHeight="1" x14ac:dyDescent="0.3">
      <c r="A27" s="14" t="s">
        <v>73</v>
      </c>
      <c r="B27" s="15"/>
      <c r="C27" s="16"/>
      <c r="D27" s="17">
        <f>SUM(D28,D38,D40)</f>
        <v>291164</v>
      </c>
      <c r="E27" s="17">
        <f>SUM(E28,E38,E40)</f>
        <v>296064</v>
      </c>
      <c r="F27" s="18">
        <f>D27-E27</f>
        <v>-4900</v>
      </c>
      <c r="G27" s="89">
        <f>SUM(G28,G38,G40)</f>
        <v>0</v>
      </c>
      <c r="H27" s="89"/>
    </row>
    <row r="28" spans="1:14" s="2" customFormat="1" ht="20.100000000000001" customHeight="1" x14ac:dyDescent="0.3">
      <c r="A28" s="20"/>
      <c r="B28" s="21" t="s">
        <v>74</v>
      </c>
      <c r="C28" s="22"/>
      <c r="D28" s="23">
        <f t="shared" ref="D28:G28" si="1">SUM(D29)</f>
        <v>291164</v>
      </c>
      <c r="E28" s="23">
        <f t="shared" si="1"/>
        <v>296064</v>
      </c>
      <c r="F28" s="24">
        <f>D28-E28</f>
        <v>-4900</v>
      </c>
      <c r="G28" s="90">
        <f t="shared" si="1"/>
        <v>0</v>
      </c>
      <c r="H28" s="90"/>
    </row>
    <row r="29" spans="1:14" s="2" customFormat="1" ht="20.100000000000001" customHeight="1" x14ac:dyDescent="0.3">
      <c r="A29" s="20"/>
      <c r="B29" s="26"/>
      <c r="C29" s="91" t="s">
        <v>75</v>
      </c>
      <c r="D29" s="92">
        <f>H32+H37</f>
        <v>291164</v>
      </c>
      <c r="E29" s="92">
        <v>296064</v>
      </c>
      <c r="F29" s="92">
        <f>D29-E29</f>
        <v>-4900</v>
      </c>
      <c r="G29" s="93" t="s">
        <v>76</v>
      </c>
      <c r="H29" s="86"/>
    </row>
    <row r="30" spans="1:14" s="2" customFormat="1" ht="27" x14ac:dyDescent="0.3">
      <c r="A30" s="20"/>
      <c r="B30" s="26"/>
      <c r="C30" s="94"/>
      <c r="D30" s="95"/>
      <c r="E30" s="95"/>
      <c r="F30" s="95"/>
      <c r="G30" s="73" t="s">
        <v>77</v>
      </c>
      <c r="H30" s="32">
        <v>96000</v>
      </c>
    </row>
    <row r="31" spans="1:14" s="2" customFormat="1" ht="27" x14ac:dyDescent="0.3">
      <c r="A31" s="20"/>
      <c r="B31" s="26"/>
      <c r="C31" s="94"/>
      <c r="D31" s="95"/>
      <c r="E31" s="95"/>
      <c r="F31" s="95"/>
      <c r="G31" s="73" t="s">
        <v>78</v>
      </c>
      <c r="H31" s="32">
        <v>500</v>
      </c>
    </row>
    <row r="32" spans="1:14" s="2" customFormat="1" ht="20.100000000000001" customHeight="1" x14ac:dyDescent="0.3">
      <c r="A32" s="20"/>
      <c r="B32" s="26"/>
      <c r="C32" s="94"/>
      <c r="D32" s="95">
        <f>H32</f>
        <v>96500</v>
      </c>
      <c r="E32" s="95">
        <v>120600</v>
      </c>
      <c r="F32" s="95">
        <f>D32-E32</f>
        <v>-24100</v>
      </c>
      <c r="G32" s="83" t="s">
        <v>16</v>
      </c>
      <c r="H32" s="84">
        <f>SUM(H30:H31)</f>
        <v>96500</v>
      </c>
    </row>
    <row r="33" spans="1:8" s="2" customFormat="1" ht="20.100000000000001" customHeight="1" x14ac:dyDescent="0.3">
      <c r="A33" s="20"/>
      <c r="B33" s="26"/>
      <c r="C33" s="94"/>
      <c r="D33" s="95"/>
      <c r="E33" s="95"/>
      <c r="F33" s="95"/>
      <c r="G33" s="85" t="s">
        <v>79</v>
      </c>
      <c r="H33" s="86"/>
    </row>
    <row r="34" spans="1:8" s="2" customFormat="1" ht="27" x14ac:dyDescent="0.3">
      <c r="A34" s="20"/>
      <c r="B34" s="26"/>
      <c r="C34" s="94"/>
      <c r="D34" s="95"/>
      <c r="E34" s="95"/>
      <c r="F34" s="95"/>
      <c r="G34" s="73" t="s">
        <v>80</v>
      </c>
      <c r="H34" s="32">
        <v>182400</v>
      </c>
    </row>
    <row r="35" spans="1:8" s="2" customFormat="1" ht="20.100000000000001" customHeight="1" x14ac:dyDescent="0.3">
      <c r="A35" s="20"/>
      <c r="B35" s="26"/>
      <c r="C35" s="94"/>
      <c r="D35" s="95"/>
      <c r="E35" s="95"/>
      <c r="F35" s="95"/>
      <c r="G35" s="96" t="s">
        <v>81</v>
      </c>
      <c r="H35" s="86">
        <f>150*5*12</f>
        <v>9000</v>
      </c>
    </row>
    <row r="36" spans="1:8" s="2" customFormat="1" ht="20.100000000000001" customHeight="1" x14ac:dyDescent="0.3">
      <c r="A36" s="20"/>
      <c r="B36" s="26"/>
      <c r="C36" s="94"/>
      <c r="D36" s="95"/>
      <c r="E36" s="95"/>
      <c r="F36" s="95"/>
      <c r="G36" s="96" t="s">
        <v>82</v>
      </c>
      <c r="H36" s="86">
        <f>800*2*12*0.17</f>
        <v>3264.0000000000005</v>
      </c>
    </row>
    <row r="37" spans="1:8" s="2" customFormat="1" ht="20.100000000000001" customHeight="1" x14ac:dyDescent="0.3">
      <c r="A37" s="20"/>
      <c r="B37" s="26"/>
      <c r="C37" s="94"/>
      <c r="D37" s="95">
        <f>H37</f>
        <v>194664</v>
      </c>
      <c r="E37" s="95">
        <v>175464</v>
      </c>
      <c r="F37" s="95">
        <f>D37-E37</f>
        <v>19200</v>
      </c>
      <c r="G37" s="83" t="s">
        <v>16</v>
      </c>
      <c r="H37" s="84">
        <f>SUM(H34:H36)</f>
        <v>194664</v>
      </c>
    </row>
    <row r="38" spans="1:8" s="2" customFormat="1" ht="20.100000000000001" customHeight="1" x14ac:dyDescent="0.3">
      <c r="A38" s="20"/>
      <c r="B38" s="40" t="s">
        <v>83</v>
      </c>
      <c r="C38" s="41"/>
      <c r="D38" s="23">
        <f t="shared" ref="D38:G38" si="2">SUM(D39)</f>
        <v>0</v>
      </c>
      <c r="E38" s="23">
        <f t="shared" si="2"/>
        <v>0</v>
      </c>
      <c r="F38" s="23">
        <f t="shared" si="2"/>
        <v>0</v>
      </c>
      <c r="G38" s="90">
        <f t="shared" si="2"/>
        <v>0</v>
      </c>
      <c r="H38" s="90"/>
    </row>
    <row r="39" spans="1:8" s="2" customFormat="1" ht="20.100000000000001" customHeight="1" x14ac:dyDescent="0.3">
      <c r="A39" s="20"/>
      <c r="B39" s="26"/>
      <c r="C39" s="97" t="s">
        <v>84</v>
      </c>
      <c r="D39" s="98"/>
      <c r="E39" s="98"/>
      <c r="F39" s="69"/>
      <c r="G39" s="86"/>
      <c r="H39" s="86"/>
    </row>
    <row r="40" spans="1:8" s="2" customFormat="1" ht="20.100000000000001" customHeight="1" x14ac:dyDescent="0.3">
      <c r="A40" s="20"/>
      <c r="B40" s="40" t="s">
        <v>85</v>
      </c>
      <c r="C40" s="41"/>
      <c r="D40" s="23">
        <f>SUM(D41:D41)</f>
        <v>0</v>
      </c>
      <c r="E40" s="23">
        <f>SUM(E41:E41)</f>
        <v>0</v>
      </c>
      <c r="F40" s="23">
        <f>SUM(F41:F41)</f>
        <v>0</v>
      </c>
      <c r="G40" s="90">
        <f>SUM(G41:G41)</f>
        <v>0</v>
      </c>
      <c r="H40" s="90"/>
    </row>
    <row r="41" spans="1:8" s="2" customFormat="1" ht="20.100000000000001" customHeight="1" x14ac:dyDescent="0.3">
      <c r="A41" s="20"/>
      <c r="B41" s="26"/>
      <c r="C41" s="97" t="s">
        <v>85</v>
      </c>
      <c r="D41" s="98"/>
      <c r="E41" s="98"/>
      <c r="F41" s="69"/>
      <c r="G41" s="86"/>
      <c r="H41" s="86"/>
    </row>
    <row r="42" spans="1:8" s="2" customFormat="1" ht="20.100000000000001" customHeight="1" x14ac:dyDescent="0.3">
      <c r="A42" s="14" t="s">
        <v>86</v>
      </c>
      <c r="B42" s="15"/>
      <c r="C42" s="16"/>
      <c r="D42" s="17">
        <f>SUM(D43,D46)</f>
        <v>19786</v>
      </c>
      <c r="E42" s="17">
        <f>SUM(E43,E46)</f>
        <v>25050</v>
      </c>
      <c r="F42" s="17">
        <f>D42-E42</f>
        <v>-5264</v>
      </c>
      <c r="G42" s="89">
        <f>SUM(G43,G46)</f>
        <v>0</v>
      </c>
      <c r="H42" s="89"/>
    </row>
    <row r="43" spans="1:8" s="2" customFormat="1" ht="20.100000000000001" customHeight="1" x14ac:dyDescent="0.3">
      <c r="A43" s="20"/>
      <c r="B43" s="40" t="s">
        <v>87</v>
      </c>
      <c r="C43" s="41"/>
      <c r="D43" s="23">
        <f>SUM(D44:D44)</f>
        <v>0</v>
      </c>
      <c r="E43" s="23">
        <f>SUM(E44:E44)</f>
        <v>1400</v>
      </c>
      <c r="F43" s="23">
        <f>D43-E43</f>
        <v>-1400</v>
      </c>
      <c r="G43" s="90">
        <f>SUM(G44:G44)</f>
        <v>0</v>
      </c>
      <c r="H43" s="90"/>
    </row>
    <row r="44" spans="1:8" s="2" customFormat="1" ht="20.100000000000001" customHeight="1" x14ac:dyDescent="0.3">
      <c r="A44" s="20"/>
      <c r="B44" s="26"/>
      <c r="C44" s="67" t="s">
        <v>87</v>
      </c>
      <c r="D44" s="68">
        <f>H45</f>
        <v>0</v>
      </c>
      <c r="E44" s="68">
        <v>1400</v>
      </c>
      <c r="F44" s="68">
        <f>D44-E44</f>
        <v>-1400</v>
      </c>
      <c r="G44" s="93" t="s">
        <v>76</v>
      </c>
      <c r="H44" s="86"/>
    </row>
    <row r="45" spans="1:8" s="2" customFormat="1" ht="27" x14ac:dyDescent="0.3">
      <c r="A45" s="20"/>
      <c r="B45" s="26"/>
      <c r="C45" s="88"/>
      <c r="D45" s="69"/>
      <c r="E45" s="69"/>
      <c r="F45" s="69"/>
      <c r="G45" s="99" t="s">
        <v>88</v>
      </c>
      <c r="H45" s="100">
        <v>0</v>
      </c>
    </row>
    <row r="46" spans="1:8" s="2" customFormat="1" ht="20.100000000000001" customHeight="1" x14ac:dyDescent="0.3">
      <c r="A46" s="20"/>
      <c r="B46" s="40" t="s">
        <v>89</v>
      </c>
      <c r="C46" s="41"/>
      <c r="D46" s="23">
        <f>SUM(D47)</f>
        <v>19786</v>
      </c>
      <c r="E46" s="23">
        <f>SUM(E47)</f>
        <v>23650</v>
      </c>
      <c r="F46" s="23">
        <f>D46-E46</f>
        <v>-3864</v>
      </c>
      <c r="G46" s="90">
        <f>SUM(G47)</f>
        <v>0</v>
      </c>
      <c r="H46" s="90"/>
    </row>
    <row r="47" spans="1:8" s="2" customFormat="1" ht="20.100000000000001" customHeight="1" x14ac:dyDescent="0.3">
      <c r="A47" s="20"/>
      <c r="B47" s="26"/>
      <c r="C47" s="67" t="s">
        <v>90</v>
      </c>
      <c r="D47" s="68">
        <f>H54</f>
        <v>19786</v>
      </c>
      <c r="E47" s="68">
        <v>23650</v>
      </c>
      <c r="F47" s="68">
        <f>D47-E47</f>
        <v>-3864</v>
      </c>
      <c r="G47" s="93" t="s">
        <v>91</v>
      </c>
      <c r="H47" s="86"/>
    </row>
    <row r="48" spans="1:8" s="2" customFormat="1" ht="27" x14ac:dyDescent="0.3">
      <c r="A48" s="20"/>
      <c r="B48" s="26"/>
      <c r="C48" s="70"/>
      <c r="D48" s="71"/>
      <c r="E48" s="71"/>
      <c r="F48" s="71"/>
      <c r="G48" s="73" t="s">
        <v>92</v>
      </c>
      <c r="H48" s="32">
        <v>0</v>
      </c>
    </row>
    <row r="49" spans="1:8" s="2" customFormat="1" ht="27" x14ac:dyDescent="0.3">
      <c r="A49" s="20"/>
      <c r="B49" s="26"/>
      <c r="C49" s="70"/>
      <c r="D49" s="71"/>
      <c r="E49" s="71"/>
      <c r="F49" s="71"/>
      <c r="G49" s="73" t="s">
        <v>93</v>
      </c>
      <c r="H49" s="32">
        <v>400</v>
      </c>
    </row>
    <row r="50" spans="1:8" s="2" customFormat="1" ht="27" x14ac:dyDescent="0.3">
      <c r="A50" s="20"/>
      <c r="B50" s="26"/>
      <c r="C50" s="70"/>
      <c r="D50" s="71"/>
      <c r="E50" s="71"/>
      <c r="F50" s="71"/>
      <c r="G50" s="73" t="s">
        <v>94</v>
      </c>
      <c r="H50" s="32">
        <v>1696</v>
      </c>
    </row>
    <row r="51" spans="1:8" s="2" customFormat="1" ht="27" x14ac:dyDescent="0.3">
      <c r="A51" s="20"/>
      <c r="B51" s="26"/>
      <c r="C51" s="70"/>
      <c r="D51" s="71"/>
      <c r="E51" s="71"/>
      <c r="F51" s="71"/>
      <c r="G51" s="73" t="s">
        <v>95</v>
      </c>
      <c r="H51" s="32">
        <v>10400</v>
      </c>
    </row>
    <row r="52" spans="1:8" s="2" customFormat="1" ht="25.5" customHeight="1" x14ac:dyDescent="0.3">
      <c r="A52" s="20"/>
      <c r="B52" s="26"/>
      <c r="C52" s="70"/>
      <c r="D52" s="71"/>
      <c r="E52" s="71"/>
      <c r="F52" s="71"/>
      <c r="G52" s="73" t="s">
        <v>96</v>
      </c>
      <c r="H52" s="32">
        <v>6250</v>
      </c>
    </row>
    <row r="53" spans="1:8" s="2" customFormat="1" ht="27" x14ac:dyDescent="0.3">
      <c r="A53" s="20"/>
      <c r="B53" s="26"/>
      <c r="C53" s="70"/>
      <c r="D53" s="71"/>
      <c r="E53" s="71"/>
      <c r="F53" s="71"/>
      <c r="G53" s="73" t="s">
        <v>97</v>
      </c>
      <c r="H53" s="32">
        <v>1040</v>
      </c>
    </row>
    <row r="54" spans="1:8" s="2" customFormat="1" ht="20.100000000000001" customHeight="1" x14ac:dyDescent="0.3">
      <c r="A54" s="20"/>
      <c r="B54" s="26"/>
      <c r="C54" s="88"/>
      <c r="D54" s="69"/>
      <c r="E54" s="69"/>
      <c r="F54" s="69"/>
      <c r="G54" s="83" t="s">
        <v>16</v>
      </c>
      <c r="H54" s="84">
        <f>SUM(H48:H53)</f>
        <v>19786</v>
      </c>
    </row>
    <row r="55" spans="1:8" s="2" customFormat="1" ht="20.100000000000001" customHeight="1" x14ac:dyDescent="0.3">
      <c r="A55" s="14" t="s">
        <v>98</v>
      </c>
      <c r="B55" s="15"/>
      <c r="C55" s="16"/>
      <c r="D55" s="17">
        <f>SUM(D56,D59)</f>
        <v>0</v>
      </c>
      <c r="E55" s="17">
        <f>SUM(E56,E59)</f>
        <v>0</v>
      </c>
      <c r="F55" s="17">
        <f>SUM(F56,F59)</f>
        <v>0</v>
      </c>
      <c r="G55" s="89">
        <f>SUM(G56,G59)</f>
        <v>0</v>
      </c>
      <c r="H55" s="89"/>
    </row>
    <row r="56" spans="1:8" s="2" customFormat="1" ht="20.100000000000001" customHeight="1" x14ac:dyDescent="0.3">
      <c r="A56" s="20"/>
      <c r="B56" s="40" t="s">
        <v>99</v>
      </c>
      <c r="C56" s="41"/>
      <c r="D56" s="23">
        <f>SUM(D57:D58)</f>
        <v>0</v>
      </c>
      <c r="E56" s="23">
        <f>SUM(E57:E58)</f>
        <v>0</v>
      </c>
      <c r="F56" s="23">
        <f>SUM(F57:F58)</f>
        <v>0</v>
      </c>
      <c r="G56" s="90">
        <f>SUM(G57:G58)</f>
        <v>0</v>
      </c>
      <c r="H56" s="90"/>
    </row>
    <row r="57" spans="1:8" s="2" customFormat="1" ht="20.100000000000001" customHeight="1" x14ac:dyDescent="0.3">
      <c r="A57" s="20"/>
      <c r="B57" s="26"/>
      <c r="C57" s="67" t="s">
        <v>100</v>
      </c>
      <c r="D57" s="98"/>
      <c r="E57" s="98"/>
      <c r="F57" s="69"/>
      <c r="G57" s="86"/>
      <c r="H57" s="86"/>
    </row>
    <row r="58" spans="1:8" s="2" customFormat="1" ht="20.100000000000001" customHeight="1" x14ac:dyDescent="0.3">
      <c r="A58" s="20"/>
      <c r="B58" s="26"/>
      <c r="C58" s="67" t="s">
        <v>101</v>
      </c>
      <c r="D58" s="98"/>
      <c r="E58" s="98"/>
      <c r="F58" s="69"/>
      <c r="G58" s="86"/>
      <c r="H58" s="86"/>
    </row>
    <row r="59" spans="1:8" s="2" customFormat="1" ht="20.100000000000001" customHeight="1" x14ac:dyDescent="0.3">
      <c r="A59" s="20"/>
      <c r="B59" s="40" t="s">
        <v>102</v>
      </c>
      <c r="C59" s="41"/>
      <c r="D59" s="23">
        <f t="shared" ref="D59" si="3">SUM(D60)</f>
        <v>0</v>
      </c>
      <c r="E59" s="23">
        <f t="shared" ref="E59:G59" si="4">SUM(E60)</f>
        <v>0</v>
      </c>
      <c r="F59" s="23">
        <f t="shared" si="4"/>
        <v>0</v>
      </c>
      <c r="G59" s="90">
        <f t="shared" si="4"/>
        <v>0</v>
      </c>
      <c r="H59" s="90"/>
    </row>
    <row r="60" spans="1:8" s="2" customFormat="1" ht="20.100000000000001" customHeight="1" x14ac:dyDescent="0.3">
      <c r="A60" s="20"/>
      <c r="B60" s="26"/>
      <c r="C60" s="67" t="s">
        <v>103</v>
      </c>
      <c r="D60" s="98"/>
      <c r="E60" s="98"/>
      <c r="F60" s="69"/>
      <c r="G60" s="86"/>
      <c r="H60" s="86"/>
    </row>
    <row r="61" spans="1:8" s="2" customFormat="1" ht="20.100000000000001" customHeight="1" x14ac:dyDescent="0.3">
      <c r="A61" s="14" t="s">
        <v>104</v>
      </c>
      <c r="B61" s="15"/>
      <c r="C61" s="16"/>
      <c r="D61" s="17">
        <f t="shared" ref="D61:G61" si="5">SUM(D62)</f>
        <v>0</v>
      </c>
      <c r="E61" s="17">
        <f t="shared" si="5"/>
        <v>0</v>
      </c>
      <c r="F61" s="17">
        <f t="shared" si="5"/>
        <v>0</v>
      </c>
      <c r="G61" s="89">
        <f t="shared" si="5"/>
        <v>0</v>
      </c>
      <c r="H61" s="89"/>
    </row>
    <row r="62" spans="1:8" s="2" customFormat="1" ht="20.100000000000001" customHeight="1" x14ac:dyDescent="0.3">
      <c r="A62" s="20"/>
      <c r="B62" s="40" t="s">
        <v>104</v>
      </c>
      <c r="C62" s="41"/>
      <c r="D62" s="23">
        <f>SUM(D63:D63)</f>
        <v>0</v>
      </c>
      <c r="E62" s="23">
        <f>SUM(E63:E63)</f>
        <v>0</v>
      </c>
      <c r="F62" s="23">
        <f>SUM(F63:F63)</f>
        <v>0</v>
      </c>
      <c r="G62" s="90">
        <f>SUM(G63:G63)</f>
        <v>0</v>
      </c>
      <c r="H62" s="90"/>
    </row>
    <row r="63" spans="1:8" s="2" customFormat="1" ht="20.100000000000001" customHeight="1" x14ac:dyDescent="0.3">
      <c r="A63" s="20"/>
      <c r="B63" s="26"/>
      <c r="C63" s="88" t="s">
        <v>104</v>
      </c>
      <c r="D63" s="98"/>
      <c r="E63" s="98"/>
      <c r="F63" s="69"/>
      <c r="G63" s="86"/>
      <c r="H63" s="86"/>
    </row>
    <row r="64" spans="1:8" s="2" customFormat="1" ht="20.100000000000001" customHeight="1" x14ac:dyDescent="0.3">
      <c r="A64" s="14" t="s">
        <v>105</v>
      </c>
      <c r="B64" s="15"/>
      <c r="C64" s="16"/>
      <c r="D64" s="17">
        <f t="shared" ref="D64" si="6">SUM(D65)</f>
        <v>80000</v>
      </c>
      <c r="E64" s="17">
        <f t="shared" ref="E64:G64" si="7">SUM(E65)</f>
        <v>0</v>
      </c>
      <c r="F64" s="17">
        <f t="shared" si="7"/>
        <v>80000</v>
      </c>
      <c r="G64" s="89">
        <f t="shared" si="7"/>
        <v>0</v>
      </c>
      <c r="H64" s="89"/>
    </row>
    <row r="65" spans="1:8" s="2" customFormat="1" ht="20.100000000000001" customHeight="1" x14ac:dyDescent="0.3">
      <c r="A65" s="20"/>
      <c r="B65" s="21" t="s">
        <v>105</v>
      </c>
      <c r="C65" s="22"/>
      <c r="D65" s="23">
        <f>SUM(D66:D66)</f>
        <v>80000</v>
      </c>
      <c r="E65" s="23">
        <f>SUM(E66:E66)</f>
        <v>0</v>
      </c>
      <c r="F65" s="23">
        <f>SUM(F66:F66)</f>
        <v>80000</v>
      </c>
      <c r="G65" s="90">
        <f>SUM(G66:G66)</f>
        <v>0</v>
      </c>
      <c r="H65" s="90"/>
    </row>
    <row r="66" spans="1:8" s="2" customFormat="1" ht="21.75" customHeight="1" x14ac:dyDescent="0.3">
      <c r="A66" s="20"/>
      <c r="B66" s="26"/>
      <c r="C66" s="88" t="s">
        <v>106</v>
      </c>
      <c r="D66" s="69">
        <f>H66</f>
        <v>80000</v>
      </c>
      <c r="E66" s="69"/>
      <c r="F66" s="79">
        <f>SUM(D66:E66)</f>
        <v>80000</v>
      </c>
      <c r="G66" s="101" t="s">
        <v>107</v>
      </c>
      <c r="H66" s="32">
        <v>80000</v>
      </c>
    </row>
    <row r="67" spans="1:8" s="2" customFormat="1" ht="20.100000000000001" customHeight="1" x14ac:dyDescent="0.3">
      <c r="A67" s="14" t="s">
        <v>108</v>
      </c>
      <c r="B67" s="15"/>
      <c r="C67" s="16"/>
      <c r="D67" s="17">
        <f>SUM(D68,D71)</f>
        <v>321000</v>
      </c>
      <c r="E67" s="17">
        <f>SUM(E68,E71)</f>
        <v>208422</v>
      </c>
      <c r="F67" s="17">
        <f>SUM(F68,F71)</f>
        <v>112578</v>
      </c>
      <c r="G67" s="89">
        <f>SUM(G68,G71)</f>
        <v>0</v>
      </c>
      <c r="H67" s="89"/>
    </row>
    <row r="68" spans="1:8" s="2" customFormat="1" ht="20.100000000000001" customHeight="1" x14ac:dyDescent="0.3">
      <c r="A68" s="20"/>
      <c r="B68" s="40" t="s">
        <v>108</v>
      </c>
      <c r="C68" s="41"/>
      <c r="D68" s="23">
        <f>SUM(D69:D70)</f>
        <v>300000</v>
      </c>
      <c r="E68" s="23">
        <f>SUM(E69:E70)</f>
        <v>187422</v>
      </c>
      <c r="F68" s="23">
        <f>SUM(F69:F70)</f>
        <v>112578</v>
      </c>
      <c r="G68" s="90">
        <f>SUM(G69:G70)</f>
        <v>0</v>
      </c>
      <c r="H68" s="90"/>
    </row>
    <row r="69" spans="1:8" s="2" customFormat="1" ht="20.100000000000001" customHeight="1" x14ac:dyDescent="0.3">
      <c r="A69" s="20"/>
      <c r="B69" s="26"/>
      <c r="C69" s="88" t="s">
        <v>109</v>
      </c>
      <c r="D69" s="98"/>
      <c r="E69" s="98"/>
      <c r="F69" s="69"/>
      <c r="G69" s="86"/>
      <c r="H69" s="86"/>
    </row>
    <row r="70" spans="1:8" s="2" customFormat="1" ht="27" x14ac:dyDescent="0.3">
      <c r="A70" s="20"/>
      <c r="B70" s="26"/>
      <c r="C70" s="97" t="s">
        <v>110</v>
      </c>
      <c r="D70" s="102">
        <f>H70</f>
        <v>300000</v>
      </c>
      <c r="E70" s="98">
        <v>187422</v>
      </c>
      <c r="F70" s="69">
        <f>D70-E70</f>
        <v>112578</v>
      </c>
      <c r="G70" s="73" t="s">
        <v>111</v>
      </c>
      <c r="H70" s="32">
        <v>300000</v>
      </c>
    </row>
    <row r="71" spans="1:8" s="2" customFormat="1" ht="20.100000000000001" customHeight="1" x14ac:dyDescent="0.3">
      <c r="A71" s="20"/>
      <c r="B71" s="40" t="s">
        <v>112</v>
      </c>
      <c r="C71" s="41"/>
      <c r="D71" s="23">
        <f>SUM(D72)</f>
        <v>21000</v>
      </c>
      <c r="E71" s="23">
        <f>SUM(E72)</f>
        <v>21000</v>
      </c>
      <c r="F71" s="23">
        <f>SUM(F72)</f>
        <v>0</v>
      </c>
      <c r="G71" s="90">
        <f>SUM(G72)</f>
        <v>0</v>
      </c>
      <c r="H71" s="90"/>
    </row>
    <row r="72" spans="1:8" s="2" customFormat="1" ht="18" customHeight="1" x14ac:dyDescent="0.3">
      <c r="A72" s="20"/>
      <c r="B72" s="26"/>
      <c r="C72" s="67" t="s">
        <v>112</v>
      </c>
      <c r="D72" s="98">
        <f>H72</f>
        <v>21000</v>
      </c>
      <c r="E72" s="98">
        <v>21000</v>
      </c>
      <c r="F72" s="69">
        <f>D72-E72</f>
        <v>0</v>
      </c>
      <c r="G72" s="103" t="s">
        <v>113</v>
      </c>
      <c r="H72" s="86">
        <v>21000</v>
      </c>
    </row>
    <row r="73" spans="1:8" s="2" customFormat="1" ht="20.100000000000001" customHeight="1" x14ac:dyDescent="0.3">
      <c r="A73" s="14" t="s">
        <v>114</v>
      </c>
      <c r="B73" s="15"/>
      <c r="C73" s="16"/>
      <c r="D73" s="17">
        <f t="shared" ref="D73:G73" si="8">SUM(D74,D76,D78)</f>
        <v>0</v>
      </c>
      <c r="E73" s="17">
        <f t="shared" si="8"/>
        <v>0</v>
      </c>
      <c r="F73" s="17">
        <f t="shared" si="8"/>
        <v>0</v>
      </c>
      <c r="G73" s="89">
        <f t="shared" si="8"/>
        <v>0</v>
      </c>
      <c r="H73" s="89"/>
    </row>
    <row r="74" spans="1:8" s="2" customFormat="1" ht="20.100000000000001" customHeight="1" x14ac:dyDescent="0.3">
      <c r="A74" s="20"/>
      <c r="B74" s="40" t="s">
        <v>115</v>
      </c>
      <c r="C74" s="41"/>
      <c r="D74" s="23">
        <f>SUM(D75)</f>
        <v>0</v>
      </c>
      <c r="E74" s="23">
        <f>SUM(E75)</f>
        <v>0</v>
      </c>
      <c r="F74" s="23">
        <f>SUM(F75)</f>
        <v>0</v>
      </c>
      <c r="G74" s="90">
        <f>SUM(G75)</f>
        <v>0</v>
      </c>
      <c r="H74" s="90"/>
    </row>
    <row r="75" spans="1:8" s="2" customFormat="1" ht="20.100000000000001" customHeight="1" x14ac:dyDescent="0.3">
      <c r="A75" s="20"/>
      <c r="B75" s="26"/>
      <c r="C75" s="88" t="s">
        <v>116</v>
      </c>
      <c r="D75" s="98">
        <v>0</v>
      </c>
      <c r="E75" s="98">
        <v>0</v>
      </c>
      <c r="F75" s="69">
        <f>D75-E75</f>
        <v>0</v>
      </c>
      <c r="G75" s="86"/>
      <c r="H75" s="86"/>
    </row>
    <row r="76" spans="1:8" s="2" customFormat="1" ht="20.100000000000001" customHeight="1" x14ac:dyDescent="0.3">
      <c r="A76" s="20"/>
      <c r="B76" s="40" t="s">
        <v>117</v>
      </c>
      <c r="C76" s="41"/>
      <c r="D76" s="23">
        <f>SUM(D77)</f>
        <v>0</v>
      </c>
      <c r="E76" s="23">
        <f>SUM(E77)</f>
        <v>0</v>
      </c>
      <c r="F76" s="23">
        <f>SUM(F77)</f>
        <v>0</v>
      </c>
      <c r="G76" s="90">
        <f>SUM(G77)</f>
        <v>0</v>
      </c>
      <c r="H76" s="90"/>
    </row>
    <row r="77" spans="1:8" s="2" customFormat="1" ht="20.100000000000001" customHeight="1" x14ac:dyDescent="0.3">
      <c r="A77" s="20"/>
      <c r="B77" s="26"/>
      <c r="C77" s="97" t="s">
        <v>117</v>
      </c>
      <c r="D77" s="98"/>
      <c r="E77" s="98"/>
      <c r="F77" s="69"/>
      <c r="G77" s="86"/>
      <c r="H77" s="86"/>
    </row>
    <row r="78" spans="1:8" s="2" customFormat="1" ht="20.100000000000001" customHeight="1" x14ac:dyDescent="0.3">
      <c r="A78" s="20"/>
      <c r="B78" s="40" t="s">
        <v>118</v>
      </c>
      <c r="C78" s="41"/>
      <c r="D78" s="23">
        <f>SUM(D79)</f>
        <v>0</v>
      </c>
      <c r="E78" s="23">
        <f>SUM(E79)</f>
        <v>0</v>
      </c>
      <c r="F78" s="23">
        <f>SUM(F79)</f>
        <v>0</v>
      </c>
      <c r="G78" s="90">
        <f>SUM(G79)</f>
        <v>0</v>
      </c>
      <c r="H78" s="90"/>
    </row>
    <row r="79" spans="1:8" s="2" customFormat="1" ht="20.100000000000001" customHeight="1" x14ac:dyDescent="0.3">
      <c r="A79" s="20"/>
      <c r="B79" s="26"/>
      <c r="C79" s="97" t="s">
        <v>119</v>
      </c>
      <c r="D79" s="98"/>
      <c r="E79" s="98"/>
      <c r="F79" s="69"/>
      <c r="G79" s="86"/>
      <c r="H79" s="86"/>
    </row>
    <row r="80" spans="1:8" s="2" customFormat="1" ht="20.100000000000001" customHeight="1" x14ac:dyDescent="0.3">
      <c r="A80" s="14" t="s">
        <v>120</v>
      </c>
      <c r="B80" s="15"/>
      <c r="C80" s="16"/>
      <c r="D80" s="17">
        <f>SUM(D81)</f>
        <v>0</v>
      </c>
      <c r="E80" s="17">
        <f>SUM(E81)</f>
        <v>0</v>
      </c>
      <c r="F80" s="17">
        <f>SUM(F81)</f>
        <v>0</v>
      </c>
      <c r="G80" s="89">
        <f>SUM(G81)</f>
        <v>0</v>
      </c>
      <c r="H80" s="89"/>
    </row>
    <row r="81" spans="1:8" s="2" customFormat="1" ht="20.100000000000001" customHeight="1" x14ac:dyDescent="0.3">
      <c r="A81" s="20"/>
      <c r="B81" s="40" t="s">
        <v>121</v>
      </c>
      <c r="C81" s="41"/>
      <c r="D81" s="23"/>
      <c r="E81" s="23">
        <f>SUM(E82:E82)</f>
        <v>0</v>
      </c>
      <c r="F81" s="23">
        <f>SUM(F82:F82)</f>
        <v>0</v>
      </c>
      <c r="G81" s="90">
        <f>SUM(G82:G82)</f>
        <v>0</v>
      </c>
      <c r="H81" s="90"/>
    </row>
    <row r="82" spans="1:8" s="2" customFormat="1" ht="20.100000000000001" customHeight="1" x14ac:dyDescent="0.3">
      <c r="A82" s="20"/>
      <c r="B82" s="26"/>
      <c r="C82" s="67" t="s">
        <v>122</v>
      </c>
      <c r="D82" s="69"/>
      <c r="E82" s="69"/>
      <c r="F82" s="69"/>
      <c r="G82" s="86"/>
      <c r="H82" s="86"/>
    </row>
    <row r="83" spans="1:8" s="2" customFormat="1" ht="20.100000000000001" customHeight="1" x14ac:dyDescent="0.3">
      <c r="A83" s="51" t="s">
        <v>123</v>
      </c>
      <c r="B83" s="52"/>
      <c r="C83" s="53"/>
      <c r="D83" s="54">
        <f>SUM(D5,D27,D42,D55,D61,D64,D67,D73,D80)</f>
        <v>773310</v>
      </c>
      <c r="E83" s="54">
        <f>SUM(E5,E27,E42,E55,E61,E64,E67,E73,E80)</f>
        <v>617300</v>
      </c>
      <c r="F83" s="55">
        <f>SUM(F5,F27,F42,F55,F61,F64,F67,F73,F80)</f>
        <v>156010</v>
      </c>
      <c r="G83" s="104">
        <f>SUM(G5,G27,G42,G55,G61,G64,G67,G73,G80)</f>
        <v>0</v>
      </c>
      <c r="H83" s="104"/>
    </row>
    <row r="84" spans="1:8" s="2" customFormat="1" ht="20.100000000000001" customHeight="1" x14ac:dyDescent="0.3">
      <c r="A84" s="51" t="s">
        <v>124</v>
      </c>
      <c r="B84" s="52"/>
      <c r="C84" s="53"/>
      <c r="D84" s="54" t="b">
        <f>'(법인회계) 세입 예산서'!D52=D83</f>
        <v>1</v>
      </c>
      <c r="E84" s="54" t="b">
        <f>'(법인회계) 세입 예산서'!E52=E83</f>
        <v>1</v>
      </c>
      <c r="F84" s="54" t="b">
        <f>'(법인회계) 세입 예산서'!F52=F83</f>
        <v>1</v>
      </c>
      <c r="G84" s="104"/>
      <c r="H84" s="104"/>
    </row>
    <row r="85" spans="1:8" s="2" customFormat="1" ht="20.100000000000001" customHeight="1" x14ac:dyDescent="0.3">
      <c r="A85" s="61"/>
      <c r="B85" s="61"/>
      <c r="C85" s="105"/>
      <c r="D85" s="106">
        <f>'(법인회계) 세입 예산서'!D52-'(법인회계) 세출 예산서'!D83</f>
        <v>0</v>
      </c>
      <c r="E85" s="106"/>
      <c r="F85" s="106"/>
      <c r="G85" s="106"/>
      <c r="H85" s="106"/>
    </row>
    <row r="86" spans="1:8" x14ac:dyDescent="0.3">
      <c r="C86" s="107"/>
      <c r="D86" s="108"/>
      <c r="E86" s="108"/>
      <c r="F86" s="108"/>
      <c r="G86" s="108"/>
      <c r="H86" s="108"/>
    </row>
    <row r="87" spans="1:8" x14ac:dyDescent="0.3">
      <c r="C87" s="107"/>
      <c r="D87" s="108"/>
      <c r="E87" s="108"/>
      <c r="F87" s="108"/>
      <c r="G87" s="108"/>
      <c r="H87" s="108"/>
    </row>
    <row r="88" spans="1:8" x14ac:dyDescent="0.3">
      <c r="C88" s="107"/>
      <c r="D88" s="108"/>
      <c r="E88" s="108"/>
      <c r="F88" s="108"/>
      <c r="G88" s="108"/>
      <c r="H88" s="108"/>
    </row>
    <row r="89" spans="1:8" x14ac:dyDescent="0.3">
      <c r="C89" s="107"/>
      <c r="D89" s="108"/>
      <c r="E89" s="108"/>
      <c r="F89" s="108"/>
      <c r="G89" s="108"/>
      <c r="H89" s="108"/>
    </row>
    <row r="90" spans="1:8" x14ac:dyDescent="0.3">
      <c r="C90" s="107"/>
      <c r="D90" s="108"/>
      <c r="E90" s="108"/>
      <c r="F90" s="108"/>
      <c r="G90" s="108"/>
      <c r="H90" s="108"/>
    </row>
    <row r="91" spans="1:8" x14ac:dyDescent="0.3">
      <c r="C91" s="107"/>
      <c r="D91" s="108"/>
      <c r="E91" s="108"/>
      <c r="F91" s="108"/>
      <c r="G91" s="108"/>
      <c r="H91" s="108"/>
    </row>
    <row r="92" spans="1:8" x14ac:dyDescent="0.3">
      <c r="C92" s="107"/>
      <c r="D92" s="108"/>
      <c r="E92" s="108"/>
      <c r="F92" s="108"/>
      <c r="G92" s="108"/>
      <c r="H92" s="108"/>
    </row>
    <row r="93" spans="1:8" x14ac:dyDescent="0.3">
      <c r="C93" s="107"/>
      <c r="D93" s="108"/>
      <c r="E93" s="108"/>
      <c r="F93" s="108"/>
      <c r="G93" s="108"/>
      <c r="H93" s="108"/>
    </row>
    <row r="94" spans="1:8" x14ac:dyDescent="0.3">
      <c r="C94" s="107"/>
      <c r="D94" s="108"/>
      <c r="E94" s="108"/>
      <c r="F94" s="108"/>
      <c r="G94" s="108"/>
      <c r="H94" s="108"/>
    </row>
    <row r="95" spans="1:8" x14ac:dyDescent="0.3">
      <c r="C95" s="107"/>
      <c r="D95" s="108"/>
      <c r="E95" s="108"/>
      <c r="F95" s="108"/>
      <c r="G95" s="108"/>
      <c r="H95" s="108"/>
    </row>
    <row r="96" spans="1:8" x14ac:dyDescent="0.3">
      <c r="C96" s="107"/>
      <c r="D96" s="108"/>
      <c r="E96" s="108"/>
      <c r="F96" s="108"/>
      <c r="G96" s="108"/>
      <c r="H96" s="108"/>
    </row>
    <row r="97" spans="3:8" x14ac:dyDescent="0.3">
      <c r="C97" s="107"/>
      <c r="D97" s="108"/>
      <c r="E97" s="108"/>
      <c r="F97" s="108"/>
      <c r="G97" s="108"/>
      <c r="H97" s="108"/>
    </row>
    <row r="98" spans="3:8" x14ac:dyDescent="0.3">
      <c r="C98" s="107"/>
      <c r="D98" s="108"/>
      <c r="E98" s="108"/>
      <c r="F98" s="108"/>
      <c r="G98" s="108"/>
      <c r="H98" s="108"/>
    </row>
    <row r="99" spans="3:8" x14ac:dyDescent="0.3">
      <c r="C99" s="107"/>
      <c r="D99" s="108"/>
      <c r="E99" s="108"/>
      <c r="F99" s="108"/>
      <c r="G99" s="108"/>
      <c r="H99" s="108"/>
    </row>
    <row r="100" spans="3:8" x14ac:dyDescent="0.3">
      <c r="D100" s="109"/>
      <c r="E100" s="109"/>
      <c r="F100" s="109"/>
      <c r="G100" s="109"/>
      <c r="H100" s="109"/>
    </row>
    <row r="101" spans="3:8" x14ac:dyDescent="0.3">
      <c r="D101" s="109"/>
      <c r="E101" s="109"/>
      <c r="F101" s="109"/>
      <c r="G101" s="109"/>
      <c r="H101" s="109"/>
    </row>
    <row r="102" spans="3:8" x14ac:dyDescent="0.3">
      <c r="D102" s="109"/>
      <c r="E102" s="109"/>
      <c r="F102" s="109"/>
      <c r="G102" s="109"/>
      <c r="H102" s="109"/>
    </row>
    <row r="103" spans="3:8" x14ac:dyDescent="0.3">
      <c r="D103" s="109"/>
      <c r="E103" s="109"/>
      <c r="F103" s="109"/>
      <c r="G103" s="109"/>
      <c r="H103" s="109"/>
    </row>
    <row r="104" spans="3:8" x14ac:dyDescent="0.3">
      <c r="D104" s="109"/>
      <c r="E104" s="109"/>
      <c r="F104" s="109"/>
      <c r="G104" s="109"/>
      <c r="H104" s="109"/>
    </row>
    <row r="105" spans="3:8" x14ac:dyDescent="0.3">
      <c r="D105" s="109"/>
      <c r="E105" s="109"/>
      <c r="F105" s="109"/>
      <c r="G105" s="109"/>
      <c r="H105" s="109"/>
    </row>
    <row r="106" spans="3:8" x14ac:dyDescent="0.3">
      <c r="D106" s="109"/>
      <c r="E106" s="109"/>
      <c r="F106" s="109"/>
      <c r="G106" s="109"/>
      <c r="H106" s="109"/>
    </row>
    <row r="107" spans="3:8" x14ac:dyDescent="0.3">
      <c r="D107" s="109"/>
      <c r="E107" s="109"/>
      <c r="F107" s="109"/>
      <c r="G107" s="109"/>
      <c r="H107" s="109"/>
    </row>
    <row r="108" spans="3:8" x14ac:dyDescent="0.3">
      <c r="D108" s="109"/>
      <c r="E108" s="109"/>
      <c r="F108" s="109"/>
      <c r="G108" s="109"/>
      <c r="H108" s="109"/>
    </row>
    <row r="109" spans="3:8" x14ac:dyDescent="0.3">
      <c r="D109" s="109"/>
      <c r="E109" s="109"/>
      <c r="F109" s="109"/>
      <c r="G109" s="109"/>
      <c r="H109" s="109"/>
    </row>
    <row r="110" spans="3:8" x14ac:dyDescent="0.3">
      <c r="D110" s="109"/>
      <c r="E110" s="109"/>
      <c r="F110" s="109"/>
      <c r="G110" s="109"/>
      <c r="H110" s="109"/>
    </row>
    <row r="111" spans="3:8" x14ac:dyDescent="0.3">
      <c r="D111" s="109"/>
      <c r="E111" s="109"/>
      <c r="F111" s="109"/>
      <c r="G111" s="109"/>
      <c r="H111" s="109"/>
    </row>
    <row r="112" spans="3:8" x14ac:dyDescent="0.3">
      <c r="D112" s="109"/>
      <c r="E112" s="109"/>
      <c r="F112" s="109"/>
      <c r="G112" s="109"/>
      <c r="H112" s="109"/>
    </row>
    <row r="113" spans="4:8" x14ac:dyDescent="0.3">
      <c r="D113" s="109"/>
      <c r="E113" s="109"/>
      <c r="F113" s="109"/>
      <c r="G113" s="109"/>
      <c r="H113" s="109"/>
    </row>
    <row r="114" spans="4:8" x14ac:dyDescent="0.3">
      <c r="D114" s="109"/>
      <c r="E114" s="109"/>
      <c r="F114" s="109"/>
      <c r="G114" s="109"/>
      <c r="H114" s="109"/>
    </row>
    <row r="115" spans="4:8" x14ac:dyDescent="0.3">
      <c r="D115" s="109"/>
      <c r="E115" s="109"/>
      <c r="F115" s="109"/>
      <c r="G115" s="109"/>
      <c r="H115" s="109"/>
    </row>
    <row r="116" spans="4:8" x14ac:dyDescent="0.3">
      <c r="D116" s="109"/>
      <c r="E116" s="109"/>
      <c r="F116" s="109"/>
      <c r="G116" s="109"/>
      <c r="H116" s="109"/>
    </row>
    <row r="117" spans="4:8" x14ac:dyDescent="0.3">
      <c r="D117" s="109"/>
      <c r="E117" s="109"/>
      <c r="F117" s="109"/>
      <c r="G117" s="109"/>
      <c r="H117" s="109"/>
    </row>
    <row r="118" spans="4:8" x14ac:dyDescent="0.3">
      <c r="D118" s="109"/>
      <c r="E118" s="109"/>
      <c r="F118" s="109"/>
      <c r="G118" s="109"/>
      <c r="H118" s="109"/>
    </row>
    <row r="119" spans="4:8" x14ac:dyDescent="0.3">
      <c r="D119" s="109"/>
      <c r="E119" s="109"/>
      <c r="F119" s="109"/>
      <c r="G119" s="109"/>
      <c r="H119" s="109"/>
    </row>
    <row r="120" spans="4:8" x14ac:dyDescent="0.3">
      <c r="D120" s="109"/>
      <c r="E120" s="109"/>
      <c r="F120" s="109"/>
      <c r="G120" s="109"/>
      <c r="H120" s="109"/>
    </row>
    <row r="121" spans="4:8" x14ac:dyDescent="0.3">
      <c r="D121" s="109"/>
      <c r="E121" s="109"/>
      <c r="F121" s="109"/>
      <c r="G121" s="109"/>
      <c r="H121" s="109"/>
    </row>
    <row r="122" spans="4:8" x14ac:dyDescent="0.3">
      <c r="D122" s="109"/>
      <c r="E122" s="109"/>
      <c r="F122" s="109"/>
      <c r="G122" s="109"/>
      <c r="H122" s="109"/>
    </row>
    <row r="123" spans="4:8" x14ac:dyDescent="0.3">
      <c r="D123" s="109"/>
      <c r="E123" s="109"/>
      <c r="F123" s="109"/>
      <c r="G123" s="109"/>
      <c r="H123" s="109"/>
    </row>
    <row r="124" spans="4:8" x14ac:dyDescent="0.3">
      <c r="D124" s="109"/>
      <c r="E124" s="109"/>
      <c r="F124" s="109"/>
      <c r="G124" s="109"/>
      <c r="H124" s="109"/>
    </row>
    <row r="125" spans="4:8" x14ac:dyDescent="0.3">
      <c r="D125" s="109"/>
      <c r="E125" s="109"/>
      <c r="F125" s="109"/>
      <c r="G125" s="109"/>
      <c r="H125" s="109"/>
    </row>
    <row r="126" spans="4:8" x14ac:dyDescent="0.3">
      <c r="D126" s="109"/>
      <c r="E126" s="109"/>
      <c r="F126" s="109"/>
      <c r="G126" s="109"/>
      <c r="H126" s="109"/>
    </row>
    <row r="127" spans="4:8" x14ac:dyDescent="0.3">
      <c r="D127" s="109"/>
      <c r="E127" s="109"/>
      <c r="F127" s="109"/>
      <c r="G127" s="109"/>
      <c r="H127" s="109"/>
    </row>
    <row r="128" spans="4:8" x14ac:dyDescent="0.3">
      <c r="D128" s="109"/>
      <c r="E128" s="109"/>
      <c r="F128" s="109"/>
      <c r="G128" s="109"/>
      <c r="H128" s="109"/>
    </row>
    <row r="129" spans="4:8" x14ac:dyDescent="0.3">
      <c r="D129" s="109"/>
      <c r="E129" s="109"/>
      <c r="F129" s="109"/>
      <c r="G129" s="109"/>
      <c r="H129" s="109"/>
    </row>
    <row r="130" spans="4:8" x14ac:dyDescent="0.3">
      <c r="D130" s="109"/>
      <c r="E130" s="109"/>
      <c r="F130" s="109"/>
      <c r="G130" s="109"/>
      <c r="H130" s="109"/>
    </row>
    <row r="131" spans="4:8" x14ac:dyDescent="0.3">
      <c r="D131" s="109"/>
      <c r="E131" s="109"/>
      <c r="F131" s="109"/>
      <c r="G131" s="109"/>
      <c r="H131" s="109"/>
    </row>
    <row r="132" spans="4:8" x14ac:dyDescent="0.3">
      <c r="D132" s="109"/>
      <c r="E132" s="109"/>
      <c r="F132" s="109"/>
      <c r="G132" s="109"/>
      <c r="H132" s="109"/>
    </row>
    <row r="133" spans="4:8" x14ac:dyDescent="0.3">
      <c r="D133" s="109"/>
      <c r="E133" s="109"/>
      <c r="F133" s="109"/>
      <c r="G133" s="109"/>
      <c r="H133" s="109"/>
    </row>
    <row r="134" spans="4:8" x14ac:dyDescent="0.3">
      <c r="D134" s="109"/>
      <c r="E134" s="109"/>
      <c r="F134" s="109"/>
      <c r="G134" s="109"/>
      <c r="H134" s="109"/>
    </row>
    <row r="135" spans="4:8" x14ac:dyDescent="0.3">
      <c r="D135" s="109"/>
      <c r="E135" s="109"/>
      <c r="F135" s="109"/>
      <c r="G135" s="109"/>
      <c r="H135" s="109"/>
    </row>
  </sheetData>
  <mergeCells count="5">
    <mergeCell ref="A1:H1"/>
    <mergeCell ref="D3:D4"/>
    <mergeCell ref="E3:E4"/>
    <mergeCell ref="F3:F4"/>
    <mergeCell ref="G3:H4"/>
  </mergeCells>
  <phoneticPr fontId="3" type="noConversion"/>
  <pageMargins left="0.7" right="0.7" top="0.75" bottom="0.75" header="0.3" footer="0.3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(법인회계) 세입 예산서</vt:lpstr>
      <vt:lpstr>(법인회계) 세출 예산서</vt:lpstr>
      <vt:lpstr>'(법인회계) 세입 예산서'!Print_Area</vt:lpstr>
      <vt:lpstr>'(법인회계) 세입 예산서'!Print_Titles</vt:lpstr>
      <vt:lpstr>'(법인회계) 세출 예산서'!Print_Titles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skisndt10</dc:creator>
  <cp:lastModifiedBy>skisndt10</cp:lastModifiedBy>
  <dcterms:created xsi:type="dcterms:W3CDTF">2021-02-09T07:47:05Z</dcterms:created>
  <dcterms:modified xsi:type="dcterms:W3CDTF">2021-02-09T07:47:32Z</dcterms:modified>
</cp:coreProperties>
</file>