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ndt10\Desktop\교육부 보고서식\재정정보시스템 업로드\"/>
    </mc:Choice>
  </mc:AlternateContent>
  <bookViews>
    <workbookView xWindow="0" yWindow="0" windowWidth="28800" windowHeight="12285"/>
  </bookViews>
  <sheets>
    <sheet name="세입결산명세서" sheetId="1" r:id="rId1"/>
  </sheets>
  <definedNames>
    <definedName name="_xlnm._FilterDatabase" localSheetId="0" hidden="1">세입결산명세서!$A$7:$I$67</definedName>
    <definedName name="_xlnm.Print_Area" localSheetId="0">세입결산명세서!$A$2:$I$67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1" l="1"/>
  <c r="H66" i="1" s="1"/>
  <c r="F65" i="1"/>
  <c r="F64" i="1" s="1"/>
  <c r="F63" i="1" s="1"/>
  <c r="G64" i="1"/>
  <c r="E64" i="1"/>
  <c r="E63" i="1" s="1"/>
  <c r="D64" i="1"/>
  <c r="G63" i="1"/>
  <c r="D63" i="1"/>
  <c r="H62" i="1"/>
  <c r="H61" i="1" s="1"/>
  <c r="F62" i="1"/>
  <c r="G61" i="1"/>
  <c r="F61" i="1"/>
  <c r="E61" i="1"/>
  <c r="D61" i="1"/>
  <c r="F60" i="1"/>
  <c r="H60" i="1" s="1"/>
  <c r="H59" i="1" s="1"/>
  <c r="G59" i="1"/>
  <c r="E59" i="1"/>
  <c r="E54" i="1" s="1"/>
  <c r="D59" i="1"/>
  <c r="F58" i="1"/>
  <c r="H58" i="1" s="1"/>
  <c r="H57" i="1" s="1"/>
  <c r="G57" i="1"/>
  <c r="E57" i="1"/>
  <c r="D57" i="1"/>
  <c r="F56" i="1"/>
  <c r="H56" i="1" s="1"/>
  <c r="H55" i="1" s="1"/>
  <c r="G55" i="1"/>
  <c r="G54" i="1" s="1"/>
  <c r="F55" i="1"/>
  <c r="E55" i="1"/>
  <c r="D55" i="1"/>
  <c r="D54" i="1"/>
  <c r="F53" i="1"/>
  <c r="H53" i="1" s="1"/>
  <c r="F52" i="1"/>
  <c r="H52" i="1" s="1"/>
  <c r="H51" i="1" s="1"/>
  <c r="H50" i="1" s="1"/>
  <c r="G51" i="1"/>
  <c r="E51" i="1"/>
  <c r="E50" i="1" s="1"/>
  <c r="D51" i="1"/>
  <c r="G50" i="1"/>
  <c r="D50" i="1"/>
  <c r="F49" i="1"/>
  <c r="F48" i="1" s="1"/>
  <c r="G48" i="1"/>
  <c r="E48" i="1"/>
  <c r="D48" i="1"/>
  <c r="F47" i="1"/>
  <c r="H47" i="1" s="1"/>
  <c r="H46" i="1" s="1"/>
  <c r="G46" i="1"/>
  <c r="E46" i="1"/>
  <c r="D46" i="1"/>
  <c r="D45" i="1" s="1"/>
  <c r="G45" i="1"/>
  <c r="E45" i="1"/>
  <c r="F44" i="1"/>
  <c r="H44" i="1" s="1"/>
  <c r="H43" i="1" s="1"/>
  <c r="G43" i="1"/>
  <c r="E43" i="1"/>
  <c r="D43" i="1"/>
  <c r="F42" i="1"/>
  <c r="H42" i="1" s="1"/>
  <c r="H41" i="1" s="1"/>
  <c r="G41" i="1"/>
  <c r="G36" i="1" s="1"/>
  <c r="F41" i="1"/>
  <c r="E41" i="1"/>
  <c r="D41" i="1"/>
  <c r="D36" i="1" s="1"/>
  <c r="H40" i="1"/>
  <c r="H39" i="1" s="1"/>
  <c r="F40" i="1"/>
  <c r="G39" i="1"/>
  <c r="F39" i="1"/>
  <c r="E39" i="1"/>
  <c r="D39" i="1"/>
  <c r="F38" i="1"/>
  <c r="H38" i="1" s="1"/>
  <c r="H37" i="1" s="1"/>
  <c r="G37" i="1"/>
  <c r="E37" i="1"/>
  <c r="E36" i="1" s="1"/>
  <c r="D37" i="1"/>
  <c r="F35" i="1"/>
  <c r="H35" i="1" s="1"/>
  <c r="H34" i="1" s="1"/>
  <c r="G34" i="1"/>
  <c r="E34" i="1"/>
  <c r="D34" i="1"/>
  <c r="F33" i="1"/>
  <c r="H33" i="1" s="1"/>
  <c r="H32" i="1" s="1"/>
  <c r="G32" i="1"/>
  <c r="E32" i="1"/>
  <c r="E23" i="1" s="1"/>
  <c r="D32" i="1"/>
  <c r="D23" i="1" s="1"/>
  <c r="F31" i="1"/>
  <c r="H31" i="1" s="1"/>
  <c r="F30" i="1"/>
  <c r="H30" i="1" s="1"/>
  <c r="F29" i="1"/>
  <c r="H29" i="1" s="1"/>
  <c r="F28" i="1"/>
  <c r="H28" i="1" s="1"/>
  <c r="H27" i="1"/>
  <c r="F26" i="1"/>
  <c r="H26" i="1" s="1"/>
  <c r="H25" i="1"/>
  <c r="F25" i="1"/>
  <c r="G24" i="1"/>
  <c r="F24" i="1"/>
  <c r="E24" i="1"/>
  <c r="D24" i="1"/>
  <c r="G23" i="1"/>
  <c r="H22" i="1"/>
  <c r="F22" i="1"/>
  <c r="F21" i="1"/>
  <c r="H21" i="1" s="1"/>
  <c r="H20" i="1"/>
  <c r="F20" i="1"/>
  <c r="F19" i="1"/>
  <c r="H19" i="1" s="1"/>
  <c r="H18" i="1"/>
  <c r="F18" i="1"/>
  <c r="G17" i="1"/>
  <c r="F17" i="1"/>
  <c r="E17" i="1"/>
  <c r="D17" i="1"/>
  <c r="F16" i="1"/>
  <c r="H16" i="1" s="1"/>
  <c r="F15" i="1"/>
  <c r="H15" i="1" s="1"/>
  <c r="G14" i="1"/>
  <c r="G8" i="1" s="1"/>
  <c r="G67" i="1" s="1"/>
  <c r="E14" i="1"/>
  <c r="D14" i="1"/>
  <c r="H13" i="1"/>
  <c r="F13" i="1"/>
  <c r="F12" i="1"/>
  <c r="H12" i="1" s="1"/>
  <c r="H11" i="1"/>
  <c r="F11" i="1"/>
  <c r="F10" i="1"/>
  <c r="H10" i="1" s="1"/>
  <c r="G9" i="1"/>
  <c r="E9" i="1"/>
  <c r="D9" i="1"/>
  <c r="D8" i="1" s="1"/>
  <c r="E8" i="1"/>
  <c r="H65" i="1" l="1"/>
  <c r="H36" i="1"/>
  <c r="E67" i="1"/>
  <c r="H9" i="1"/>
  <c r="H17" i="1"/>
  <c r="H64" i="1"/>
  <c r="H63" i="1" s="1"/>
  <c r="D67" i="1"/>
  <c r="H14" i="1"/>
  <c r="H24" i="1"/>
  <c r="H23" i="1" s="1"/>
  <c r="H54" i="1"/>
  <c r="F37" i="1"/>
  <c r="F36" i="1" s="1"/>
  <c r="H49" i="1"/>
  <c r="H48" i="1" s="1"/>
  <c r="H45" i="1" s="1"/>
  <c r="F59" i="1"/>
  <c r="F9" i="1"/>
  <c r="F8" i="1" s="1"/>
  <c r="F32" i="1"/>
  <c r="F23" i="1" s="1"/>
  <c r="F43" i="1"/>
  <c r="F46" i="1"/>
  <c r="F45" i="1" s="1"/>
  <c r="F57" i="1"/>
  <c r="F54" i="1" s="1"/>
  <c r="F34" i="1"/>
  <c r="F51" i="1"/>
  <c r="F50" i="1" s="1"/>
  <c r="F14" i="1"/>
  <c r="F67" i="1" l="1"/>
  <c r="H8" i="1"/>
  <c r="H67" i="1" s="1"/>
</calcChain>
</file>

<file path=xl/comments1.xml><?xml version="1.0" encoding="utf-8"?>
<comments xmlns="http://schemas.openxmlformats.org/spreadsheetml/2006/main">
  <authors>
    <author>yanghw</author>
  </authors>
  <commentList>
    <comment ref="E65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⑨</t>
        </r>
      </text>
    </comment>
  </commentList>
</comments>
</file>

<file path=xl/sharedStrings.xml><?xml version="1.0" encoding="utf-8"?>
<sst xmlns="http://schemas.openxmlformats.org/spreadsheetml/2006/main" count="197" uniqueCount="131">
  <si>
    <t>cal1</t>
    <phoneticPr fontId="2" type="noConversion"/>
  </si>
  <si>
    <t>cal2</t>
  </si>
  <si>
    <t>cal3</t>
  </si>
  <si>
    <t>cal4</t>
  </si>
  <si>
    <t>cal5</t>
  </si>
  <si>
    <t>cal6</t>
  </si>
  <si>
    <t>cal7</t>
  </si>
  <si>
    <t>cal8</t>
  </si>
  <si>
    <t>cal9</t>
  </si>
  <si>
    <t xml:space="preserve">■ 재외 한국학교 회계업무 처리지침 [별지 제7호서식] </t>
  </si>
  <si>
    <t>교비회계 세입 결산명세서</t>
    <phoneticPr fontId="2" type="noConversion"/>
  </si>
  <si>
    <t>계정과목 명세표</t>
    <phoneticPr fontId="2" type="noConversion"/>
  </si>
  <si>
    <t>(2021. 03. 01. 부터 2022. 03. 20. 까지)</t>
    <phoneticPr fontId="2" type="noConversion"/>
  </si>
  <si>
    <t>1. 세 입</t>
  </si>
  <si>
    <t xml:space="preserve">① 단위: </t>
    <phoneticPr fontId="2" type="noConversion"/>
  </si>
  <si>
    <t>(     SGD        )</t>
    <phoneticPr fontId="2" type="noConversion"/>
  </si>
  <si>
    <t>② 과 목</t>
  </si>
  <si>
    <t>③ 예산액</t>
  </si>
  <si>
    <t>이월등증감액</t>
    <phoneticPr fontId="2" type="noConversion"/>
  </si>
  <si>
    <t>⑤ 예산현액</t>
    <phoneticPr fontId="2" type="noConversion"/>
  </si>
  <si>
    <t>⑥ 결산액</t>
  </si>
  <si>
    <t>⑦ 증감액</t>
  </si>
  <si>
    <t>⑧ 산출기초</t>
    <phoneticPr fontId="2" type="noConversion"/>
  </si>
  <si>
    <t>과 목</t>
    <phoneticPr fontId="2" type="noConversion"/>
  </si>
  <si>
    <t>해설</t>
    <phoneticPr fontId="2" type="noConversion"/>
  </si>
  <si>
    <t>관</t>
  </si>
  <si>
    <t>항</t>
  </si>
  <si>
    <t>목</t>
  </si>
  <si>
    <t>④ 지난연도이월액</t>
  </si>
  <si>
    <t>(③＋④)</t>
    <phoneticPr fontId="2" type="noConversion"/>
  </si>
  <si>
    <t>(⑥－⑤)</t>
  </si>
  <si>
    <t>관</t>
    <phoneticPr fontId="2" type="noConversion"/>
  </si>
  <si>
    <t>항</t>
    <phoneticPr fontId="2" type="noConversion"/>
  </si>
  <si>
    <t>목</t>
    <phoneticPr fontId="2" type="noConversion"/>
  </si>
  <si>
    <t>학부모부담수입</t>
  </si>
  <si>
    <t>등록금수입</t>
  </si>
  <si>
    <t>입학금</t>
  </si>
  <si>
    <t>- 유치원 $20,865
- 초등학교 $28,890
- 중학교 $22,470
- 고등학교 $16,050</t>
    <phoneticPr fontId="2" type="noConversion"/>
  </si>
  <si>
    <t>입학금 수입</t>
    <phoneticPr fontId="2" type="noConversion"/>
  </si>
  <si>
    <t>지난연도입학금</t>
  </si>
  <si>
    <t>지난연도입학금</t>
    <phoneticPr fontId="2" type="noConversion"/>
  </si>
  <si>
    <t>지난연도 입학금 수입</t>
  </si>
  <si>
    <t>수업료</t>
  </si>
  <si>
    <t>- 유치원 $460,260
- 초등학교 $2,186,440
- 중학교 $1,192,806
- 고등학교 $2,072,745</t>
    <phoneticPr fontId="2" type="noConversion"/>
  </si>
  <si>
    <t>수업료 수입</t>
    <phoneticPr fontId="2" type="noConversion"/>
  </si>
  <si>
    <t>지난연도수업료</t>
  </si>
  <si>
    <t>지난연도수업료</t>
    <phoneticPr fontId="2" type="noConversion"/>
  </si>
  <si>
    <t>지난연도 수업료 수입</t>
  </si>
  <si>
    <t>학교운영지원비수입</t>
  </si>
  <si>
    <t>학교운영위원회 심의를 거쳐 학교운영지원(육성)을 위해 징수하는 학교운영지원비</t>
    <phoneticPr fontId="2" type="noConversion"/>
  </si>
  <si>
    <t>지난연도학교운영지원비수입</t>
  </si>
  <si>
    <t>지난연도학교운영지원비수입</t>
    <phoneticPr fontId="2" type="noConversion"/>
  </si>
  <si>
    <t>지난연도 학교운영지원비 수입</t>
  </si>
  <si>
    <t>수익자부담경비수입</t>
  </si>
  <si>
    <t>학교급식비수입</t>
  </si>
  <si>
    <t>학생과 교직원 등에게 제공하는 급식비(인건비, 식품비, 관리비 등)의 수익자부담금 수입</t>
    <phoneticPr fontId="2" type="noConversion"/>
  </si>
  <si>
    <t>방과후학교교육활동비수입</t>
  </si>
  <si>
    <t>방과후학교 교육활동을 위한 수익자부담금 수입</t>
    <phoneticPr fontId="2" type="noConversion"/>
  </si>
  <si>
    <t>현장학습비수입</t>
  </si>
  <si>
    <t>현장체험학습(수학여행, 소풍, 견학 등) 및 수련활동(극기훈련, 야영수련, 학년별 수련 등)을 위한 수익자부담금 수입</t>
    <phoneticPr fontId="2" type="noConversion"/>
  </si>
  <si>
    <t>통학차량비수입</t>
  </si>
  <si>
    <t>통학차량 이용을 위한 수익자부담금 수입</t>
    <phoneticPr fontId="2" type="noConversion"/>
  </si>
  <si>
    <t>기타수익자부담경비수입</t>
  </si>
  <si>
    <t>상기 이외의 기타 교육활동을 위한 수익자부담금 수입</t>
    <phoneticPr fontId="2" type="noConversion"/>
  </si>
  <si>
    <t>지원금수입</t>
  </si>
  <si>
    <t>교육부지원금</t>
  </si>
  <si>
    <t>현지채용교직원인건비</t>
  </si>
  <si>
    <t>현지 채용 교직원 인건비 등에 대한 교육부의 지원금 수입
※교육부(국립국제교육원)에서 직접 지급(송금)하는 파견교장 인건비는 포함하지 않음</t>
    <phoneticPr fontId="2" type="noConversion"/>
  </si>
  <si>
    <t>운영비</t>
  </si>
  <si>
    <t>학교운영에 필요한 운영비에 대한 교육부의 지원금 수입</t>
    <phoneticPr fontId="2" type="noConversion"/>
  </si>
  <si>
    <t>임차료</t>
  </si>
  <si>
    <t>-</t>
  </si>
  <si>
    <t>토지 및 건물 임차료에 대한 교육부의 지원금 수입</t>
    <phoneticPr fontId="2" type="noConversion"/>
  </si>
  <si>
    <t>저소득층자녀지원</t>
  </si>
  <si>
    <t>저소득층자녀 지원금에 대한 교육부의 지원금 수입</t>
    <phoneticPr fontId="2" type="noConversion"/>
  </si>
  <si>
    <t>방과후학교지원</t>
  </si>
  <si>
    <t>방과후학교 교육활동을 지원하기 위한 교육부의 지원금 수입</t>
    <phoneticPr fontId="2" type="noConversion"/>
  </si>
  <si>
    <t>시설(대수선)비</t>
  </si>
  <si>
    <t>시설(대수선)을 위해 교육부가 지원하는 금액</t>
    <phoneticPr fontId="2" type="noConversion"/>
  </si>
  <si>
    <t>기타교육부지원금</t>
  </si>
  <si>
    <t>기타 학교의 특이소요를 지원하기 위한 교육부의 지원금 수입</t>
    <phoneticPr fontId="2" type="noConversion"/>
  </si>
  <si>
    <t>기타국고지원금</t>
  </si>
  <si>
    <t>교육부 이외 우리나라의 정부 부처가 한국학교에 지원하는 금액</t>
    <phoneticPr fontId="2" type="noConversion"/>
  </si>
  <si>
    <t>기타지원금</t>
  </si>
  <si>
    <t xml:space="preserve">- 싱가포르 정부지원금
  $252,991
(코로나 지원,고용 장려 지원) </t>
    <phoneticPr fontId="2" type="noConversion"/>
  </si>
  <si>
    <t>소재국 정부, 기타 단체 등이 한국학교에 지원하는 금액
※한국학교 교육시설의 보수 및 확충, 학교운영비 부족분의 지원을 목적으로 학부모 등으로부터 기부받은 기부금품 등은 학교발전기금회계의 세입으로 처리하며, 학교법인의 운영 지원을 목적으로 이사회 임원 등으로부터 기부받은 기부금품 등은 법인회계의 기부금수입 과목으로 세입처리함</t>
    <phoneticPr fontId="2" type="noConversion"/>
  </si>
  <si>
    <t>행정활동수입</t>
  </si>
  <si>
    <t>사용료및수수료수입등</t>
  </si>
  <si>
    <t>사용료및수수료</t>
  </si>
  <si>
    <t>- ID카드 재발급비 등 $201
- CASH REBATE $388
- 자판기 수익 $4,201
- 교과서 구입 $99 
- 전기수도사용료(공사)$1,762</t>
    <phoneticPr fontId="2" type="noConversion"/>
  </si>
  <si>
    <t>사용료및수수료</t>
    <phoneticPr fontId="2" type="noConversion"/>
  </si>
  <si>
    <t>강당ㆍ교실ㆍ기계ㆍ기구 등 학교재산을 사용ㆍ수익하는 자로부터 납부받는 사용료 및 전형료, 수험료, 제증명수수료 등</t>
    <phoneticPr fontId="2" type="noConversion"/>
  </si>
  <si>
    <t>자산매각수입</t>
  </si>
  <si>
    <t>토지, 건물, 기계장치, 사무기기 및 도서 등 자산매각으로 발생하는 수입</t>
    <phoneticPr fontId="2" type="noConversion"/>
  </si>
  <si>
    <t>임차보증금회수수입</t>
  </si>
  <si>
    <t>임차보증금 회수로 발생하는 수입</t>
    <phoneticPr fontId="2" type="noConversion"/>
  </si>
  <si>
    <t>이자수입</t>
  </si>
  <si>
    <t>각종 예금이자 수입
※세입세출외현금, 적립금에서 발생한 이자수입을 포함</t>
    <phoneticPr fontId="2" type="noConversion"/>
  </si>
  <si>
    <t>전입금수입</t>
  </si>
  <si>
    <t>학교발전기금 전입금</t>
  </si>
  <si>
    <t>학교운영위원회에서 교비회계로 전출할 것을 심의ㆍ의결하여 학교발전기금회계에서 교비회계로 전입되는 금액</t>
    <phoneticPr fontId="2" type="noConversion"/>
  </si>
  <si>
    <t>법인전입금</t>
  </si>
  <si>
    <t>학교법인이 학교운영비 및 사업비 등을 학교에 지원하기 위하여 이사회에서 교비회계로 전출할 것을 심의ㆍ의결하여 법인회계에서 교비회계로 전입되는 금액</t>
    <phoneticPr fontId="2" type="noConversion"/>
  </si>
  <si>
    <t>차입금차입</t>
  </si>
  <si>
    <t>일시차입금차입</t>
  </si>
  <si>
    <t>상환기간이 1년 이하인 일시차입금 차입액</t>
    <phoneticPr fontId="2" type="noConversion"/>
  </si>
  <si>
    <t>장기차입금차입</t>
  </si>
  <si>
    <t>상환기간이 1년을 초과하는 장기차입금 차입액</t>
    <phoneticPr fontId="2" type="noConversion"/>
  </si>
  <si>
    <t>기타수입</t>
  </si>
  <si>
    <t>지난연도수입</t>
  </si>
  <si>
    <t>지난연도에 징수결정 하였으나 미수납된 금액으로서 해당연도에 수납된 기타수입
※등록금 및 학교운영지원비 수입은 해당과목으로 계상함</t>
    <phoneticPr fontId="2" type="noConversion"/>
  </si>
  <si>
    <t>적립금전입액</t>
  </si>
  <si>
    <t>교육시설의 신축ㆍ증축 및 개수(改修)ㆍ보수(補修), 학생의 장학금 지급 및 교직원의 연구 활동 지원 등에 사용하기 위해 적립금에서 전입한 금액
※퇴직적립금의 사용은 세입세출외현금에서 직접 지급 처리</t>
    <phoneticPr fontId="2" type="noConversion"/>
  </si>
  <si>
    <t>환차익</t>
  </si>
  <si>
    <t>환율의 차이로 인해 발생하는 수입</t>
    <phoneticPr fontId="2" type="noConversion"/>
  </si>
  <si>
    <t>잡수입</t>
  </si>
  <si>
    <t>불용물품ㆍ폐휴지ㆍ실습물 매각대금 등과 법규 및 변상명령에 의한 변상금, 약정위반 등으로 인한 위약금 등, 세금 환급금 등의 잡수입</t>
    <phoneticPr fontId="2" type="noConversion"/>
  </si>
  <si>
    <t>지난연도이월금</t>
  </si>
  <si>
    <t>지난연도이월금</t>
    <phoneticPr fontId="2" type="noConversion"/>
  </si>
  <si>
    <t>지난연도이월사업비</t>
  </si>
  <si>
    <r>
      <t xml:space="preserve">-방과후학교 운영지원금 
  $16,041.91
-특수교육지원금 $5,274.4
 </t>
    </r>
    <r>
      <rPr>
        <b/>
        <sz val="10"/>
        <color rgb="FF000000"/>
        <rFont val="돋움체"/>
        <family val="3"/>
        <charset val="129"/>
      </rPr>
      <t>계 $21,316.31</t>
    </r>
    <phoneticPr fontId="2" type="noConversion"/>
  </si>
  <si>
    <t>지난연도이월사업비</t>
    <phoneticPr fontId="2" type="noConversion"/>
  </si>
  <si>
    <t>지난연도 명시이월, 사고이월 및 계속비이월 금액
※이월사업비는 예산현액으로 관리함</t>
    <phoneticPr fontId="2" type="noConversion"/>
  </si>
  <si>
    <t>지난연도이월순세계잉여금</t>
  </si>
  <si>
    <t>- 순세계잉여금 $852,813.47</t>
    <phoneticPr fontId="2" type="noConversion"/>
  </si>
  <si>
    <t>지난연도이월순세계잉여금</t>
    <phoneticPr fontId="2" type="noConversion"/>
  </si>
  <si>
    <t>지난연도 세계잉여금에서 지난연도이월사업비를 제외하고 남은 금액</t>
  </si>
  <si>
    <t>⑩ 세입 총계</t>
    <phoneticPr fontId="2" type="noConversion"/>
  </si>
  <si>
    <t>작성방법</t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</si>
  <si>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2" type="noConversion"/>
  </si>
  <si>
    <t>- 원격교육지원(컴퓨터 등 
  구입_특이소요) $49,542
- 미래교육선도학교 운영 $36,094
- 교과연구회 운영(교수학습) 
   $5,820
- 교수학습자료 지원 $19,595
- 강당 노후임시무대시설 교체 
  (특이소요) $66,551
- 학교 체육장 확충
  (특이소요) $50,678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</si>
</sst>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_(* #,##0_);_(* \(#,##0\);_(* &quot;-&quot;_);_(@_)"/>
    <numFmt numFmtId="177" formatCode="_(* #,##0.00_);_(* \(#,##0.00\);_(* &quot;-&quot;_);_(@_)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8"/>
      <color rgb="FFFF0000"/>
      <name val="돋움체"/>
      <family val="3"/>
      <charset val="129"/>
    </font>
    <font>
      <sz val="9"/>
      <color rgb="FF000000"/>
      <name val="돋움체"/>
      <family val="3"/>
      <charset val="129"/>
    </font>
    <font>
      <sz val="10"/>
      <name val="돋움체"/>
      <family val="3"/>
      <charset val="129"/>
    </font>
    <font>
      <b/>
      <sz val="10"/>
      <color rgb="FF000000"/>
      <name val="돋움체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b/>
      <sz val="9"/>
      <color indexed="81"/>
      <name val="맑은 고딕"/>
      <family val="2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39393"/>
        <bgColor indexed="64"/>
      </patternFill>
    </fill>
  </fills>
  <borders count="58">
    <border>
      <left/>
      <right/>
      <top/>
      <bottom/>
      <diagonal/>
    </border>
    <border>
      <left style="thick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ck">
        <color rgb="FF999999"/>
      </top>
      <bottom style="thin">
        <color rgb="FF999999"/>
      </bottom>
      <diagonal/>
    </border>
    <border>
      <left style="thick">
        <color theme="0" tint="-0.34998626667073579"/>
      </left>
      <right style="medium">
        <color theme="0" tint="-0.34998626667073579"/>
      </right>
      <top style="thick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thick">
        <color theme="0" tint="-0.34998626667073579"/>
      </top>
      <bottom style="medium">
        <color theme="0" tint="-0.3499862666707357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n">
        <color rgb="FF999999"/>
      </bottom>
      <diagonal/>
    </border>
    <border>
      <left style="thick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ck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ck">
        <color theme="0" tint="-0.34998626667073579"/>
      </left>
      <right/>
      <top style="thin">
        <color rgb="FF999999"/>
      </top>
      <bottom style="thin">
        <color rgb="FF99999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999999"/>
      </left>
      <right/>
      <top style="thin">
        <color rgb="FF999999"/>
      </top>
      <bottom/>
      <diagonal/>
    </border>
    <border>
      <left style="thick">
        <color theme="0" tint="-0.34998626667073579"/>
      </left>
      <right/>
      <top style="thin">
        <color rgb="FF99999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theme="0" tint="-0.34998626667073579"/>
      </top>
      <bottom style="thin">
        <color rgb="FF999999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theme="0" tint="-0.34998626667073579"/>
      </left>
      <right/>
      <top/>
      <bottom/>
      <diagonal/>
    </border>
    <border>
      <left style="thin">
        <color rgb="FF999999"/>
      </left>
      <right/>
      <top style="thin">
        <color theme="0" tint="-0.3499862666707357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theme="0" tint="-0.34998626667073579"/>
      </bottom>
      <diagonal/>
    </border>
    <border>
      <left style="thin">
        <color rgb="FF999999"/>
      </left>
      <right/>
      <top style="thin">
        <color rgb="FF999999"/>
      </top>
      <bottom style="thin">
        <color theme="0" tint="-0.3499862666707357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ck">
        <color rgb="FF999999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ck">
        <color theme="0" tint="-0.34998626667073579"/>
      </left>
      <right/>
      <top/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theme="0" tint="-0.34998626667073579"/>
      </left>
      <right style="thin">
        <color rgb="FF99999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ck">
        <color rgb="FF99999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n">
        <color rgb="FF999999"/>
      </right>
      <top/>
      <bottom style="thick">
        <color theme="0" tint="-0.34998626667073579"/>
      </bottom>
      <diagonal/>
    </border>
    <border>
      <left style="thin">
        <color rgb="FF999999"/>
      </left>
      <right/>
      <top style="thin">
        <color rgb="FF999999"/>
      </top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theme="0" tint="-0.3499862666707357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ck">
        <color rgb="FF999999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horizontal="center" vertical="center" shrinkToFit="1"/>
    </xf>
    <xf numFmtId="0" fontId="8" fillId="0" borderId="0" xfId="0" applyFont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Continuous" vertical="center"/>
    </xf>
    <xf numFmtId="0" fontId="9" fillId="2" borderId="5" xfId="0" applyFont="1" applyFill="1" applyBorder="1" applyAlignment="1" applyProtection="1">
      <alignment horizontal="centerContinuous" vertical="center"/>
    </xf>
    <xf numFmtId="0" fontId="7" fillId="0" borderId="6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shrinkToFit="1"/>
    </xf>
    <xf numFmtId="0" fontId="9" fillId="2" borderId="9" xfId="0" applyFont="1" applyFill="1" applyBorder="1" applyAlignment="1" applyProtection="1">
      <alignment horizontal="centerContinuous" vertical="center"/>
    </xf>
    <xf numFmtId="0" fontId="9" fillId="2" borderId="10" xfId="0" applyFont="1" applyFill="1" applyBorder="1" applyAlignment="1" applyProtection="1">
      <alignment horizontal="centerContinuous" vertical="center"/>
    </xf>
    <xf numFmtId="0" fontId="10" fillId="3" borderId="12" xfId="0" applyFont="1" applyFill="1" applyBorder="1" applyAlignment="1" applyProtection="1">
      <alignment horizontal="left" vertical="center"/>
    </xf>
    <xf numFmtId="0" fontId="10" fillId="3" borderId="13" xfId="0" applyFont="1" applyFill="1" applyBorder="1" applyAlignment="1" applyProtection="1">
      <alignment horizontal="left" vertical="center"/>
    </xf>
    <xf numFmtId="0" fontId="10" fillId="3" borderId="14" xfId="0" applyFont="1" applyFill="1" applyBorder="1" applyAlignment="1" applyProtection="1">
      <alignment horizontal="left" vertical="center"/>
    </xf>
    <xf numFmtId="41" fontId="11" fillId="3" borderId="7" xfId="1" applyFont="1" applyFill="1" applyBorder="1" applyAlignment="1" applyProtection="1">
      <alignment vertical="center" wrapText="1"/>
    </xf>
    <xf numFmtId="0" fontId="5" fillId="3" borderId="8" xfId="0" applyFont="1" applyFill="1" applyBorder="1" applyAlignment="1" applyProtection="1">
      <alignment vertical="center" wrapText="1"/>
    </xf>
    <xf numFmtId="0" fontId="10" fillId="3" borderId="15" xfId="0" applyFont="1" applyFill="1" applyBorder="1" applyAlignment="1" applyProtection="1">
      <alignment horizontal="left" vertical="center"/>
    </xf>
    <xf numFmtId="3" fontId="10" fillId="3" borderId="16" xfId="1" applyNumberFormat="1" applyFont="1" applyFill="1" applyBorder="1" applyAlignment="1" applyProtection="1">
      <alignment vertical="center" wrapText="1"/>
    </xf>
    <xf numFmtId="0" fontId="12" fillId="0" borderId="17" xfId="0" applyFont="1" applyBorder="1" applyAlignment="1" applyProtection="1">
      <alignment horizontal="left" vertical="center"/>
    </xf>
    <xf numFmtId="0" fontId="10" fillId="4" borderId="16" xfId="0" applyFont="1" applyFill="1" applyBorder="1" applyAlignment="1" applyProtection="1">
      <alignment horizontal="left" vertical="center"/>
    </xf>
    <xf numFmtId="41" fontId="11" fillId="4" borderId="7" xfId="1" applyFont="1" applyFill="1" applyBorder="1" applyAlignment="1" applyProtection="1">
      <alignment vertical="center" wrapText="1"/>
    </xf>
    <xf numFmtId="0" fontId="5" fillId="4" borderId="8" xfId="0" applyFont="1" applyFill="1" applyBorder="1" applyAlignment="1" applyProtection="1">
      <alignment vertical="center" wrapText="1"/>
    </xf>
    <xf numFmtId="0" fontId="12" fillId="0" borderId="18" xfId="0" applyFont="1" applyBorder="1" applyAlignment="1" applyProtection="1">
      <alignment horizontal="left" vertical="center"/>
    </xf>
    <xf numFmtId="0" fontId="10" fillId="4" borderId="19" xfId="0" applyFont="1" applyFill="1" applyBorder="1" applyAlignment="1" applyProtection="1">
      <alignment horizontal="left" vertical="center"/>
    </xf>
    <xf numFmtId="3" fontId="10" fillId="4" borderId="16" xfId="1" applyNumberFormat="1" applyFont="1" applyFill="1" applyBorder="1" applyAlignment="1" applyProtection="1">
      <alignment vertical="center" wrapText="1"/>
    </xf>
    <xf numFmtId="0" fontId="12" fillId="0" borderId="20" xfId="0" applyFont="1" applyBorder="1" applyAlignment="1" applyProtection="1">
      <alignment horizontal="left" vertical="center"/>
    </xf>
    <xf numFmtId="0" fontId="12" fillId="0" borderId="21" xfId="0" applyFont="1" applyBorder="1" applyAlignment="1" applyProtection="1">
      <alignment horizontal="left" vertical="center"/>
    </xf>
    <xf numFmtId="0" fontId="12" fillId="0" borderId="22" xfId="0" applyFont="1" applyBorder="1" applyAlignment="1" applyProtection="1">
      <alignment horizontal="left" vertical="center"/>
    </xf>
    <xf numFmtId="177" fontId="13" fillId="0" borderId="23" xfId="2" applyNumberFormat="1" applyFont="1" applyBorder="1" applyAlignment="1" applyProtection="1">
      <alignment vertical="center"/>
      <protection locked="0"/>
    </xf>
    <xf numFmtId="41" fontId="13" fillId="0" borderId="7" xfId="1" applyFont="1" applyFill="1" applyBorder="1" applyAlignment="1" applyProtection="1">
      <alignment vertical="center"/>
      <protection locked="0"/>
    </xf>
    <xf numFmtId="41" fontId="11" fillId="0" borderId="7" xfId="1" applyFont="1" applyBorder="1" applyAlignment="1" applyProtection="1">
      <alignment vertical="center" wrapText="1"/>
      <protection locked="0"/>
    </xf>
    <xf numFmtId="0" fontId="5" fillId="0" borderId="8" xfId="0" quotePrefix="1" applyFont="1" applyBorder="1" applyAlignment="1" applyProtection="1">
      <alignment vertical="center" wrapText="1"/>
      <protection locked="0"/>
    </xf>
    <xf numFmtId="0" fontId="12" fillId="0" borderId="24" xfId="0" applyFont="1" applyBorder="1" applyAlignment="1" applyProtection="1">
      <alignment horizontal="left" vertical="center"/>
    </xf>
    <xf numFmtId="0" fontId="12" fillId="0" borderId="25" xfId="0" applyFont="1" applyBorder="1" applyAlignment="1" applyProtection="1">
      <alignment horizontal="left" vertical="center"/>
    </xf>
    <xf numFmtId="3" fontId="12" fillId="0" borderId="16" xfId="1" applyNumberFormat="1" applyFont="1" applyBorder="1" applyAlignment="1" applyProtection="1">
      <alignment vertical="center" wrapText="1"/>
    </xf>
    <xf numFmtId="0" fontId="12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 wrapText="1"/>
      <protection locked="0"/>
    </xf>
    <xf numFmtId="0" fontId="12" fillId="0" borderId="26" xfId="0" applyFont="1" applyBorder="1" applyAlignment="1" applyProtection="1">
      <alignment horizontal="left" vertical="center"/>
    </xf>
    <xf numFmtId="41" fontId="13" fillId="0" borderId="7" xfId="1" applyFont="1" applyBorder="1" applyAlignment="1" applyProtection="1">
      <alignment vertical="center" wrapText="1"/>
      <protection locked="0"/>
    </xf>
    <xf numFmtId="0" fontId="6" fillId="0" borderId="8" xfId="0" quotePrefix="1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left" vertical="center"/>
    </xf>
    <xf numFmtId="0" fontId="12" fillId="0" borderId="27" xfId="0" applyFont="1" applyBorder="1" applyAlignment="1" applyProtection="1">
      <alignment horizontal="left" vertical="center"/>
    </xf>
    <xf numFmtId="0" fontId="12" fillId="0" borderId="28" xfId="0" applyFont="1" applyBorder="1" applyAlignment="1" applyProtection="1">
      <alignment horizontal="left" vertical="center"/>
    </xf>
    <xf numFmtId="41" fontId="11" fillId="4" borderId="14" xfId="1" applyFont="1" applyFill="1" applyBorder="1" applyAlignment="1" applyProtection="1">
      <alignment vertical="center" wrapText="1"/>
    </xf>
    <xf numFmtId="0" fontId="12" fillId="0" borderId="29" xfId="0" applyFont="1" applyBorder="1" applyAlignment="1" applyProtection="1">
      <alignment horizontal="left" vertical="center"/>
    </xf>
    <xf numFmtId="0" fontId="12" fillId="0" borderId="30" xfId="0" applyFont="1" applyBorder="1" applyAlignment="1" applyProtection="1">
      <alignment horizontal="left" vertical="center"/>
    </xf>
    <xf numFmtId="0" fontId="12" fillId="0" borderId="31" xfId="0" applyFont="1" applyBorder="1" applyAlignment="1" applyProtection="1">
      <alignment horizontal="left" vertical="center"/>
    </xf>
    <xf numFmtId="41" fontId="13" fillId="0" borderId="7" xfId="1" applyFont="1" applyFill="1" applyBorder="1" applyAlignment="1" applyProtection="1">
      <alignment vertical="center" wrapText="1"/>
      <protection locked="0"/>
    </xf>
    <xf numFmtId="0" fontId="14" fillId="5" borderId="8" xfId="0" applyFont="1" applyFill="1" applyBorder="1" applyAlignment="1" applyProtection="1">
      <alignment vertical="center" wrapText="1"/>
      <protection locked="0"/>
    </xf>
    <xf numFmtId="0" fontId="12" fillId="0" borderId="32" xfId="0" applyFont="1" applyBorder="1" applyAlignment="1" applyProtection="1">
      <alignment horizontal="left" vertical="center"/>
    </xf>
    <xf numFmtId="0" fontId="12" fillId="0" borderId="33" xfId="0" applyFont="1" applyBorder="1" applyAlignment="1" applyProtection="1">
      <alignment horizontal="left" vertical="center"/>
    </xf>
    <xf numFmtId="0" fontId="12" fillId="0" borderId="34" xfId="0" applyFont="1" applyBorder="1" applyAlignment="1" applyProtection="1">
      <alignment horizontal="left" vertical="center"/>
    </xf>
    <xf numFmtId="0" fontId="12" fillId="0" borderId="35" xfId="0" applyFont="1" applyBorder="1" applyAlignment="1" applyProtection="1">
      <alignment horizontal="left" vertical="center"/>
    </xf>
    <xf numFmtId="0" fontId="10" fillId="3" borderId="36" xfId="0" applyFont="1" applyFill="1" applyBorder="1" applyAlignment="1" applyProtection="1">
      <alignment horizontal="left" vertical="center"/>
    </xf>
    <xf numFmtId="0" fontId="10" fillId="3" borderId="37" xfId="0" applyFont="1" applyFill="1" applyBorder="1" applyAlignment="1" applyProtection="1">
      <alignment horizontal="left" vertical="center"/>
    </xf>
    <xf numFmtId="0" fontId="10" fillId="4" borderId="38" xfId="0" applyFont="1" applyFill="1" applyBorder="1" applyAlignment="1" applyProtection="1">
      <alignment horizontal="left" vertical="center"/>
    </xf>
    <xf numFmtId="0" fontId="10" fillId="4" borderId="39" xfId="0" applyFont="1" applyFill="1" applyBorder="1" applyAlignment="1" applyProtection="1">
      <alignment horizontal="left" vertical="center"/>
    </xf>
    <xf numFmtId="0" fontId="10" fillId="4" borderId="40" xfId="0" applyFont="1" applyFill="1" applyBorder="1" applyAlignment="1" applyProtection="1">
      <alignment horizontal="left" vertical="center"/>
    </xf>
    <xf numFmtId="0" fontId="12" fillId="0" borderId="41" xfId="0" applyFont="1" applyBorder="1" applyAlignment="1" applyProtection="1">
      <alignment horizontal="left" vertical="center"/>
    </xf>
    <xf numFmtId="0" fontId="15" fillId="0" borderId="8" xfId="0" quotePrefix="1" applyFont="1" applyBorder="1" applyAlignment="1" applyProtection="1">
      <alignment vertical="center" wrapText="1"/>
      <protection locked="0"/>
    </xf>
    <xf numFmtId="0" fontId="12" fillId="0" borderId="42" xfId="0" applyFont="1" applyBorder="1" applyAlignment="1" applyProtection="1">
      <alignment horizontal="left" vertical="center"/>
    </xf>
    <xf numFmtId="0" fontId="16" fillId="5" borderId="8" xfId="0" quotePrefix="1" applyFont="1" applyFill="1" applyBorder="1" applyAlignment="1" applyProtection="1">
      <alignment vertical="center" wrapText="1"/>
      <protection locked="0"/>
    </xf>
    <xf numFmtId="0" fontId="10" fillId="3" borderId="43" xfId="0" applyFont="1" applyFill="1" applyBorder="1" applyAlignment="1" applyProtection="1">
      <alignment horizontal="left" vertical="center"/>
    </xf>
    <xf numFmtId="0" fontId="10" fillId="3" borderId="44" xfId="0" applyFont="1" applyFill="1" applyBorder="1" applyAlignment="1" applyProtection="1">
      <alignment horizontal="left" vertical="center"/>
    </xf>
    <xf numFmtId="0" fontId="10" fillId="3" borderId="45" xfId="0" applyFont="1" applyFill="1" applyBorder="1" applyAlignment="1" applyProtection="1">
      <alignment horizontal="left" vertical="center"/>
    </xf>
    <xf numFmtId="41" fontId="11" fillId="3" borderId="14" xfId="1" applyFont="1" applyFill="1" applyBorder="1" applyAlignment="1" applyProtection="1">
      <alignment vertical="center" wrapText="1"/>
    </xf>
    <xf numFmtId="0" fontId="10" fillId="3" borderId="46" xfId="0" applyFont="1" applyFill="1" applyBorder="1" applyAlignment="1" applyProtection="1">
      <alignment horizontal="left" vertical="center"/>
    </xf>
    <xf numFmtId="0" fontId="10" fillId="4" borderId="47" xfId="0" applyFont="1" applyFill="1" applyBorder="1" applyAlignment="1" applyProtection="1">
      <alignment horizontal="left" vertical="center"/>
    </xf>
    <xf numFmtId="0" fontId="10" fillId="4" borderId="48" xfId="0" applyFont="1" applyFill="1" applyBorder="1" applyAlignment="1" applyProtection="1">
      <alignment horizontal="left" vertical="center"/>
    </xf>
    <xf numFmtId="41" fontId="13" fillId="0" borderId="7" xfId="1" applyFont="1" applyBorder="1" applyAlignment="1" applyProtection="1">
      <alignment vertical="center"/>
      <protection locked="0"/>
    </xf>
    <xf numFmtId="0" fontId="6" fillId="5" borderId="8" xfId="0" quotePrefix="1" applyFont="1" applyFill="1" applyBorder="1" applyAlignment="1" applyProtection="1">
      <alignment vertical="center" wrapText="1"/>
      <protection locked="0"/>
    </xf>
    <xf numFmtId="0" fontId="12" fillId="0" borderId="49" xfId="0" applyFont="1" applyBorder="1" applyAlignment="1" applyProtection="1">
      <alignment horizontal="left" vertical="center"/>
    </xf>
    <xf numFmtId="0" fontId="12" fillId="0" borderId="50" xfId="0" applyFont="1" applyBorder="1" applyAlignment="1" applyProtection="1">
      <alignment horizontal="left" vertical="center"/>
    </xf>
    <xf numFmtId="0" fontId="12" fillId="0" borderId="51" xfId="0" applyFont="1" applyBorder="1" applyAlignment="1" applyProtection="1">
      <alignment horizontal="left" vertical="center"/>
    </xf>
    <xf numFmtId="3" fontId="12" fillId="0" borderId="52" xfId="1" applyNumberFormat="1" applyFont="1" applyBorder="1" applyAlignment="1" applyProtection="1">
      <alignment vertical="center" wrapText="1"/>
    </xf>
    <xf numFmtId="41" fontId="11" fillId="3" borderId="54" xfId="1" applyFont="1" applyFill="1" applyBorder="1" applyAlignment="1" applyProtection="1">
      <alignment vertical="center" wrapText="1"/>
    </xf>
    <xf numFmtId="0" fontId="5" fillId="3" borderId="55" xfId="0" applyFont="1" applyFill="1" applyBorder="1" applyAlignment="1" applyProtection="1">
      <alignment vertical="center" wrapText="1"/>
    </xf>
    <xf numFmtId="0" fontId="7" fillId="3" borderId="53" xfId="0" applyFont="1" applyFill="1" applyBorder="1" applyAlignment="1" applyProtection="1">
      <alignment horizontal="center" vertical="center" wrapText="1"/>
    </xf>
    <xf numFmtId="0" fontId="7" fillId="3" borderId="54" xfId="0" applyFont="1" applyFill="1" applyBorder="1" applyAlignment="1" applyProtection="1">
      <alignment horizontal="center" vertical="center" wrapText="1"/>
    </xf>
    <xf numFmtId="0" fontId="18" fillId="6" borderId="56" xfId="0" applyFont="1" applyFill="1" applyBorder="1" applyAlignment="1" applyProtection="1">
      <alignment horizontal="center" vertical="center" wrapText="1"/>
    </xf>
    <xf numFmtId="0" fontId="19" fillId="0" borderId="57" xfId="0" applyFont="1" applyBorder="1" applyAlignment="1" applyProtection="1">
      <alignment horizontal="justify" vertical="center" wrapText="1"/>
    </xf>
    <xf numFmtId="0" fontId="3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7" xfId="0" applyFont="1" applyBorder="1" applyAlignment="1" applyProtection="1">
      <alignment horizontal="center" vertical="center" shrinkToFit="1"/>
    </xf>
    <xf numFmtId="0" fontId="7" fillId="0" borderId="3" xfId="0" applyFont="1" applyBorder="1" applyAlignment="1" applyProtection="1">
      <alignment horizontal="center" vertical="center" shrinkToFit="1"/>
    </xf>
    <xf numFmtId="0" fontId="7" fillId="0" borderId="8" xfId="0" applyFont="1" applyBorder="1" applyAlignment="1" applyProtection="1">
      <alignment horizontal="center" vertical="center" shrinkToFit="1"/>
    </xf>
    <xf numFmtId="0" fontId="9" fillId="2" borderId="5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</cellXfs>
  <cellStyles count="3">
    <cellStyle name="Comma [0]" xfId="1" builtinId="6"/>
    <cellStyle name="Normal" xfId="0" builtinId="0"/>
    <cellStyle name="쉼표 [0]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O71"/>
  <sheetViews>
    <sheetView showGridLines="0" tabSelected="1" view="pageBreakPreview" zoomScaleNormal="115" zoomScaleSheetLayoutView="100" workbookViewId="0">
      <pane xSplit="3" ySplit="7" topLeftCell="D50" activePane="bottomRight" state="frozen"/>
      <selection pane="topRight" activeCell="E1" sqref="E1"/>
      <selection pane="bottomLeft" activeCell="A8" sqref="A8"/>
      <selection pane="bottomRight" activeCell="G65" sqref="G65"/>
    </sheetView>
  </sheetViews>
  <sheetFormatPr defaultColWidth="9" defaultRowHeight="16.5" x14ac:dyDescent="0.3"/>
  <cols>
    <col min="1" max="2" width="4.625" style="1" customWidth="1"/>
    <col min="3" max="3" width="25.625" style="1" customWidth="1"/>
    <col min="4" max="8" width="17.625" style="1" customWidth="1"/>
    <col min="9" max="9" width="25.625" style="1" customWidth="1"/>
    <col min="10" max="11" width="9" style="1"/>
    <col min="12" max="13" width="4.625" style="1" customWidth="1"/>
    <col min="14" max="14" width="25.625" style="1" customWidth="1"/>
    <col min="15" max="15" width="70.625" style="1" customWidth="1"/>
    <col min="16" max="16384" width="9" style="1"/>
  </cols>
  <sheetData>
    <row r="1" spans="1:15" hidden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5" s="2" customFormat="1" x14ac:dyDescent="0.3">
      <c r="A2" s="87" t="s">
        <v>9</v>
      </c>
      <c r="B2" s="87"/>
      <c r="C2" s="87"/>
      <c r="D2" s="87"/>
      <c r="E2" s="87"/>
      <c r="F2" s="87"/>
      <c r="G2" s="87"/>
      <c r="H2" s="87"/>
      <c r="I2" s="87"/>
    </row>
    <row r="3" spans="1:15" s="2" customFormat="1" ht="26.25" customHeight="1" x14ac:dyDescent="0.3">
      <c r="A3" s="88" t="s">
        <v>10</v>
      </c>
      <c r="B3" s="88"/>
      <c r="C3" s="88"/>
      <c r="D3" s="88"/>
      <c r="E3" s="88"/>
      <c r="F3" s="88"/>
      <c r="G3" s="88"/>
      <c r="H3" s="88"/>
      <c r="I3" s="88"/>
      <c r="L3" s="88" t="s">
        <v>11</v>
      </c>
      <c r="M3" s="88"/>
      <c r="N3" s="88"/>
      <c r="O3" s="88"/>
    </row>
    <row r="4" spans="1:15" x14ac:dyDescent="0.3">
      <c r="A4" s="89" t="s">
        <v>12</v>
      </c>
      <c r="B4" s="89"/>
      <c r="C4" s="89"/>
      <c r="D4" s="89"/>
      <c r="E4" s="89"/>
      <c r="F4" s="89"/>
      <c r="G4" s="89"/>
      <c r="H4" s="89"/>
      <c r="I4" s="89"/>
    </row>
    <row r="5" spans="1:15" ht="17.25" thickBot="1" x14ac:dyDescent="0.35">
      <c r="A5" s="3" t="s">
        <v>13</v>
      </c>
      <c r="B5" s="4"/>
      <c r="C5" s="4"/>
      <c r="D5" s="4"/>
      <c r="E5" s="4"/>
      <c r="F5" s="4"/>
      <c r="G5" s="4"/>
      <c r="H5" s="5" t="s">
        <v>14</v>
      </c>
      <c r="I5" s="6" t="s">
        <v>15</v>
      </c>
    </row>
    <row r="6" spans="1:15" s="8" customFormat="1" ht="18" customHeight="1" thickTop="1" thickBot="1" x14ac:dyDescent="0.35">
      <c r="A6" s="90" t="s">
        <v>16</v>
      </c>
      <c r="B6" s="91"/>
      <c r="C6" s="91"/>
      <c r="D6" s="92" t="s">
        <v>17</v>
      </c>
      <c r="E6" s="7" t="s">
        <v>18</v>
      </c>
      <c r="F6" s="7" t="s">
        <v>19</v>
      </c>
      <c r="G6" s="92" t="s">
        <v>20</v>
      </c>
      <c r="H6" s="7" t="s">
        <v>21</v>
      </c>
      <c r="I6" s="94" t="s">
        <v>22</v>
      </c>
      <c r="L6" s="9" t="s">
        <v>23</v>
      </c>
      <c r="M6" s="10"/>
      <c r="N6" s="10"/>
      <c r="O6" s="96" t="s">
        <v>24</v>
      </c>
    </row>
    <row r="7" spans="1:15" s="8" customFormat="1" ht="18" customHeight="1" thickBot="1" x14ac:dyDescent="0.35">
      <c r="A7" s="11" t="s">
        <v>25</v>
      </c>
      <c r="B7" s="12" t="s">
        <v>26</v>
      </c>
      <c r="C7" s="13" t="s">
        <v>27</v>
      </c>
      <c r="D7" s="93"/>
      <c r="E7" s="14" t="s">
        <v>28</v>
      </c>
      <c r="F7" s="14" t="s">
        <v>29</v>
      </c>
      <c r="G7" s="93"/>
      <c r="H7" s="14" t="s">
        <v>30</v>
      </c>
      <c r="I7" s="95"/>
      <c r="L7" s="15" t="s">
        <v>31</v>
      </c>
      <c r="M7" s="16" t="s">
        <v>32</v>
      </c>
      <c r="N7" s="16" t="s">
        <v>33</v>
      </c>
      <c r="O7" s="97"/>
    </row>
    <row r="8" spans="1:15" x14ac:dyDescent="0.3">
      <c r="A8" s="17" t="s">
        <v>34</v>
      </c>
      <c r="B8" s="18"/>
      <c r="C8" s="19"/>
      <c r="D8" s="20">
        <f>SUM(D9,D14,D17)</f>
        <v>7106090</v>
      </c>
      <c r="E8" s="20">
        <f t="shared" ref="E8:H8" si="0">SUM(E9,E14,E17)</f>
        <v>0</v>
      </c>
      <c r="F8" s="20">
        <f t="shared" si="0"/>
        <v>7106090</v>
      </c>
      <c r="G8" s="20">
        <f t="shared" si="0"/>
        <v>6673232</v>
      </c>
      <c r="H8" s="20">
        <f t="shared" si="0"/>
        <v>-432858</v>
      </c>
      <c r="I8" s="21"/>
      <c r="L8" s="22" t="s">
        <v>34</v>
      </c>
      <c r="M8" s="18"/>
      <c r="N8" s="18"/>
      <c r="O8" s="23"/>
    </row>
    <row r="9" spans="1:15" x14ac:dyDescent="0.3">
      <c r="A9" s="24"/>
      <c r="B9" s="25" t="s">
        <v>35</v>
      </c>
      <c r="C9" s="25"/>
      <c r="D9" s="26">
        <f>SUM(D10:D13)</f>
        <v>6306940</v>
      </c>
      <c r="E9" s="26">
        <f t="shared" ref="E9:H9" si="1">SUM(E10:E13)</f>
        <v>0</v>
      </c>
      <c r="F9" s="26">
        <f t="shared" si="1"/>
        <v>6306940</v>
      </c>
      <c r="G9" s="26">
        <f t="shared" si="1"/>
        <v>6000526</v>
      </c>
      <c r="H9" s="26">
        <f t="shared" si="1"/>
        <v>-306414</v>
      </c>
      <c r="I9" s="27"/>
      <c r="L9" s="28"/>
      <c r="M9" s="25" t="s">
        <v>35</v>
      </c>
      <c r="N9" s="29"/>
      <c r="O9" s="30"/>
    </row>
    <row r="10" spans="1:15" ht="48" x14ac:dyDescent="0.3">
      <c r="A10" s="31"/>
      <c r="B10" s="32"/>
      <c r="C10" s="33" t="s">
        <v>36</v>
      </c>
      <c r="D10" s="34">
        <v>102720</v>
      </c>
      <c r="E10" s="35"/>
      <c r="F10" s="36">
        <f>D10+E10</f>
        <v>102720</v>
      </c>
      <c r="G10" s="36">
        <v>88275</v>
      </c>
      <c r="H10" s="36">
        <f>G10-F10</f>
        <v>-14445</v>
      </c>
      <c r="I10" s="37" t="s">
        <v>37</v>
      </c>
      <c r="L10" s="38"/>
      <c r="M10" s="32"/>
      <c r="N10" s="39" t="s">
        <v>36</v>
      </c>
      <c r="O10" s="40" t="s">
        <v>38</v>
      </c>
    </row>
    <row r="11" spans="1:15" x14ac:dyDescent="0.3">
      <c r="A11" s="31"/>
      <c r="B11" s="32"/>
      <c r="C11" s="41" t="s">
        <v>39</v>
      </c>
      <c r="D11" s="36"/>
      <c r="E11" s="35"/>
      <c r="F11" s="36">
        <f t="shared" ref="F11:F13" si="2">D11+E11</f>
        <v>0</v>
      </c>
      <c r="G11" s="36"/>
      <c r="H11" s="36">
        <f t="shared" ref="H11:H13" si="3">G11-F11</f>
        <v>0</v>
      </c>
      <c r="I11" s="42"/>
      <c r="L11" s="38"/>
      <c r="M11" s="32"/>
      <c r="N11" s="43" t="s">
        <v>40</v>
      </c>
      <c r="O11" s="40" t="s">
        <v>41</v>
      </c>
    </row>
    <row r="12" spans="1:15" ht="48" x14ac:dyDescent="0.3">
      <c r="A12" s="31"/>
      <c r="B12" s="32"/>
      <c r="C12" s="41" t="s">
        <v>42</v>
      </c>
      <c r="D12" s="36">
        <v>6204220</v>
      </c>
      <c r="E12" s="35"/>
      <c r="F12" s="36">
        <f t="shared" si="2"/>
        <v>6204220</v>
      </c>
      <c r="G12" s="44">
        <v>5912251</v>
      </c>
      <c r="H12" s="36">
        <f t="shared" si="3"/>
        <v>-291969</v>
      </c>
      <c r="I12" s="45" t="s">
        <v>43</v>
      </c>
      <c r="L12" s="38"/>
      <c r="M12" s="32"/>
      <c r="N12" s="43" t="s">
        <v>42</v>
      </c>
      <c r="O12" s="40" t="s">
        <v>44</v>
      </c>
    </row>
    <row r="13" spans="1:15" x14ac:dyDescent="0.3">
      <c r="A13" s="31"/>
      <c r="B13" s="46"/>
      <c r="C13" s="47" t="s">
        <v>45</v>
      </c>
      <c r="D13" s="36"/>
      <c r="E13" s="35"/>
      <c r="F13" s="36">
        <f t="shared" si="2"/>
        <v>0</v>
      </c>
      <c r="G13" s="36"/>
      <c r="H13" s="36">
        <f t="shared" si="3"/>
        <v>0</v>
      </c>
      <c r="I13" s="42"/>
      <c r="L13" s="38"/>
      <c r="M13" s="46"/>
      <c r="N13" s="48" t="s">
        <v>46</v>
      </c>
      <c r="O13" s="40" t="s">
        <v>47</v>
      </c>
    </row>
    <row r="14" spans="1:15" x14ac:dyDescent="0.3">
      <c r="A14" s="31"/>
      <c r="B14" s="25" t="s">
        <v>48</v>
      </c>
      <c r="C14" s="25"/>
      <c r="D14" s="49">
        <f>SUM(D15:D16)</f>
        <v>0</v>
      </c>
      <c r="E14" s="49">
        <f t="shared" ref="E14:H14" si="4">SUM(E15:E16)</f>
        <v>0</v>
      </c>
      <c r="F14" s="49">
        <f t="shared" si="4"/>
        <v>0</v>
      </c>
      <c r="G14" s="49">
        <f t="shared" si="4"/>
        <v>0</v>
      </c>
      <c r="H14" s="49">
        <f t="shared" si="4"/>
        <v>0</v>
      </c>
      <c r="I14" s="27"/>
      <c r="L14" s="38"/>
      <c r="M14" s="25" t="s">
        <v>48</v>
      </c>
      <c r="N14" s="29"/>
      <c r="O14" s="30"/>
    </row>
    <row r="15" spans="1:15" x14ac:dyDescent="0.3">
      <c r="A15" s="31"/>
      <c r="B15" s="32"/>
      <c r="C15" s="50" t="s">
        <v>48</v>
      </c>
      <c r="D15" s="36"/>
      <c r="E15" s="35"/>
      <c r="F15" s="36">
        <f t="shared" ref="F15:F16" si="5">D15+E15</f>
        <v>0</v>
      </c>
      <c r="G15" s="36"/>
      <c r="H15" s="36">
        <f t="shared" ref="H15:H16" si="6">G15-F15</f>
        <v>0</v>
      </c>
      <c r="I15" s="42"/>
      <c r="L15" s="38"/>
      <c r="M15" s="32"/>
      <c r="N15" s="51" t="s">
        <v>48</v>
      </c>
      <c r="O15" s="40" t="s">
        <v>49</v>
      </c>
    </row>
    <row r="16" spans="1:15" x14ac:dyDescent="0.3">
      <c r="A16" s="31"/>
      <c r="B16" s="32"/>
      <c r="C16" s="41" t="s">
        <v>50</v>
      </c>
      <c r="D16" s="36"/>
      <c r="E16" s="35"/>
      <c r="F16" s="36">
        <f t="shared" si="5"/>
        <v>0</v>
      </c>
      <c r="G16" s="36"/>
      <c r="H16" s="36">
        <f t="shared" si="6"/>
        <v>0</v>
      </c>
      <c r="I16" s="42"/>
      <c r="L16" s="38"/>
      <c r="M16" s="32"/>
      <c r="N16" s="43" t="s">
        <v>51</v>
      </c>
      <c r="O16" s="40" t="s">
        <v>52</v>
      </c>
    </row>
    <row r="17" spans="1:15" x14ac:dyDescent="0.3">
      <c r="A17" s="31"/>
      <c r="B17" s="25" t="s">
        <v>53</v>
      </c>
      <c r="C17" s="25"/>
      <c r="D17" s="49">
        <f>SUM(D18:D22)</f>
        <v>799150</v>
      </c>
      <c r="E17" s="49">
        <f t="shared" ref="E17:H17" si="7">SUM(E18:E22)</f>
        <v>0</v>
      </c>
      <c r="F17" s="49">
        <f t="shared" si="7"/>
        <v>799150</v>
      </c>
      <c r="G17" s="49">
        <f t="shared" si="7"/>
        <v>672706</v>
      </c>
      <c r="H17" s="49">
        <f t="shared" si="7"/>
        <v>-126444</v>
      </c>
      <c r="I17" s="27"/>
      <c r="L17" s="38"/>
      <c r="M17" s="25" t="s">
        <v>53</v>
      </c>
      <c r="N17" s="29"/>
      <c r="O17" s="30"/>
    </row>
    <row r="18" spans="1:15" x14ac:dyDescent="0.3">
      <c r="A18" s="31"/>
      <c r="B18" s="32"/>
      <c r="C18" s="52" t="s">
        <v>54</v>
      </c>
      <c r="D18" s="36">
        <v>637150</v>
      </c>
      <c r="E18" s="35"/>
      <c r="F18" s="36">
        <f t="shared" ref="F18:F22" si="8">D18+E18</f>
        <v>637150</v>
      </c>
      <c r="G18" s="53">
        <v>531640</v>
      </c>
      <c r="H18" s="36">
        <f t="shared" ref="H18:H22" si="9">G18-F18</f>
        <v>-105510</v>
      </c>
      <c r="I18" s="54"/>
      <c r="L18" s="38"/>
      <c r="M18" s="32"/>
      <c r="N18" s="55" t="s">
        <v>54</v>
      </c>
      <c r="O18" s="40" t="s">
        <v>55</v>
      </c>
    </row>
    <row r="19" spans="1:15" x14ac:dyDescent="0.3">
      <c r="A19" s="31"/>
      <c r="B19" s="32"/>
      <c r="C19" s="41" t="s">
        <v>56</v>
      </c>
      <c r="D19" s="36">
        <v>129000</v>
      </c>
      <c r="E19" s="35"/>
      <c r="F19" s="36">
        <f t="shared" si="8"/>
        <v>129000</v>
      </c>
      <c r="G19" s="44">
        <v>115643</v>
      </c>
      <c r="H19" s="36">
        <f t="shared" si="9"/>
        <v>-13357</v>
      </c>
      <c r="I19" s="42"/>
      <c r="L19" s="38"/>
      <c r="M19" s="32"/>
      <c r="N19" s="43" t="s">
        <v>56</v>
      </c>
      <c r="O19" s="40" t="s">
        <v>57</v>
      </c>
    </row>
    <row r="20" spans="1:15" ht="27" x14ac:dyDescent="0.3">
      <c r="A20" s="31"/>
      <c r="B20" s="32"/>
      <c r="C20" s="41" t="s">
        <v>58</v>
      </c>
      <c r="D20" s="36"/>
      <c r="E20" s="35"/>
      <c r="F20" s="36">
        <f t="shared" si="8"/>
        <v>0</v>
      </c>
      <c r="G20" s="44"/>
      <c r="H20" s="36">
        <f t="shared" si="9"/>
        <v>0</v>
      </c>
      <c r="I20" s="42"/>
      <c r="L20" s="38"/>
      <c r="M20" s="32"/>
      <c r="N20" s="43" t="s">
        <v>58</v>
      </c>
      <c r="O20" s="40" t="s">
        <v>59</v>
      </c>
    </row>
    <row r="21" spans="1:15" x14ac:dyDescent="0.3">
      <c r="A21" s="31"/>
      <c r="B21" s="32"/>
      <c r="C21" s="41" t="s">
        <v>60</v>
      </c>
      <c r="D21" s="36"/>
      <c r="E21" s="35"/>
      <c r="F21" s="36">
        <f t="shared" si="8"/>
        <v>0</v>
      </c>
      <c r="G21" s="44"/>
      <c r="H21" s="36">
        <f t="shared" si="9"/>
        <v>0</v>
      </c>
      <c r="I21" s="42"/>
      <c r="L21" s="38"/>
      <c r="M21" s="32"/>
      <c r="N21" s="43" t="s">
        <v>60</v>
      </c>
      <c r="O21" s="40" t="s">
        <v>61</v>
      </c>
    </row>
    <row r="22" spans="1:15" x14ac:dyDescent="0.3">
      <c r="A22" s="56"/>
      <c r="B22" s="57"/>
      <c r="C22" s="41" t="s">
        <v>62</v>
      </c>
      <c r="D22" s="36">
        <v>33000</v>
      </c>
      <c r="E22" s="35"/>
      <c r="F22" s="36">
        <f t="shared" si="8"/>
        <v>33000</v>
      </c>
      <c r="G22" s="44">
        <v>25423</v>
      </c>
      <c r="H22" s="36">
        <f t="shared" si="9"/>
        <v>-7577</v>
      </c>
      <c r="I22" s="42"/>
      <c r="L22" s="58"/>
      <c r="M22" s="57"/>
      <c r="N22" s="43" t="s">
        <v>62</v>
      </c>
      <c r="O22" s="40" t="s">
        <v>63</v>
      </c>
    </row>
    <row r="23" spans="1:15" x14ac:dyDescent="0.3">
      <c r="A23" s="17" t="s">
        <v>64</v>
      </c>
      <c r="B23" s="59"/>
      <c r="C23" s="60"/>
      <c r="D23" s="20">
        <f>SUM(D24,D32,D34)</f>
        <v>4145377</v>
      </c>
      <c r="E23" s="20">
        <f t="shared" ref="E23:H23" si="10">SUM(E24,E32,E34)</f>
        <v>0</v>
      </c>
      <c r="F23" s="20">
        <f t="shared" si="10"/>
        <v>4145377</v>
      </c>
      <c r="G23" s="20">
        <f t="shared" si="10"/>
        <v>4410461</v>
      </c>
      <c r="H23" s="20">
        <f t="shared" si="10"/>
        <v>265084</v>
      </c>
      <c r="I23" s="21"/>
      <c r="L23" s="22" t="s">
        <v>64</v>
      </c>
      <c r="M23" s="59"/>
      <c r="N23" s="59"/>
      <c r="O23" s="23"/>
    </row>
    <row r="24" spans="1:15" x14ac:dyDescent="0.3">
      <c r="A24" s="24"/>
      <c r="B24" s="61" t="s">
        <v>65</v>
      </c>
      <c r="C24" s="62"/>
      <c r="D24" s="49">
        <f>SUM(D25:D31)</f>
        <v>4002377</v>
      </c>
      <c r="E24" s="49">
        <f t="shared" ref="E24:H24" si="11">SUM(E25:E31)</f>
        <v>0</v>
      </c>
      <c r="F24" s="49">
        <f t="shared" si="11"/>
        <v>4002377</v>
      </c>
      <c r="G24" s="49">
        <f t="shared" si="11"/>
        <v>4157470</v>
      </c>
      <c r="H24" s="49">
        <f t="shared" si="11"/>
        <v>155093</v>
      </c>
      <c r="I24" s="27"/>
      <c r="L24" s="28"/>
      <c r="M24" s="61" t="s">
        <v>65</v>
      </c>
      <c r="N24" s="63"/>
      <c r="O24" s="30"/>
    </row>
    <row r="25" spans="1:15" ht="27" x14ac:dyDescent="0.3">
      <c r="A25" s="31"/>
      <c r="B25" s="32"/>
      <c r="C25" s="52" t="s">
        <v>66</v>
      </c>
      <c r="D25" s="36">
        <v>1380000</v>
      </c>
      <c r="E25" s="35"/>
      <c r="F25" s="36">
        <f t="shared" ref="F25:F31" si="12">D25+E25</f>
        <v>1380000</v>
      </c>
      <c r="G25" s="36">
        <v>1395727</v>
      </c>
      <c r="H25" s="36">
        <f t="shared" ref="H25:H31" si="13">G25-F25</f>
        <v>15727</v>
      </c>
      <c r="I25" s="42"/>
      <c r="L25" s="38"/>
      <c r="M25" s="32"/>
      <c r="N25" s="55" t="s">
        <v>66</v>
      </c>
      <c r="O25" s="40" t="s">
        <v>67</v>
      </c>
    </row>
    <row r="26" spans="1:15" x14ac:dyDescent="0.3">
      <c r="A26" s="31"/>
      <c r="B26" s="32"/>
      <c r="C26" s="41" t="s">
        <v>68</v>
      </c>
      <c r="D26" s="36">
        <v>740000</v>
      </c>
      <c r="E26" s="35"/>
      <c r="F26" s="36">
        <f t="shared" si="12"/>
        <v>740000</v>
      </c>
      <c r="G26" s="36">
        <v>803994</v>
      </c>
      <c r="H26" s="36">
        <f t="shared" si="13"/>
        <v>63994</v>
      </c>
      <c r="I26" s="42"/>
      <c r="L26" s="38"/>
      <c r="M26" s="32"/>
      <c r="N26" s="43" t="s">
        <v>68</v>
      </c>
      <c r="O26" s="40" t="s">
        <v>69</v>
      </c>
    </row>
    <row r="27" spans="1:15" x14ac:dyDescent="0.3">
      <c r="A27" s="31"/>
      <c r="B27" s="32"/>
      <c r="C27" s="41" t="s">
        <v>70</v>
      </c>
      <c r="D27" s="36" t="s">
        <v>71</v>
      </c>
      <c r="E27" s="35"/>
      <c r="F27" s="36">
        <v>0</v>
      </c>
      <c r="G27" s="36"/>
      <c r="H27" s="36">
        <f t="shared" si="13"/>
        <v>0</v>
      </c>
      <c r="I27" s="42"/>
      <c r="L27" s="38"/>
      <c r="M27" s="32"/>
      <c r="N27" s="43" t="s">
        <v>70</v>
      </c>
      <c r="O27" s="40" t="s">
        <v>72</v>
      </c>
    </row>
    <row r="28" spans="1:15" x14ac:dyDescent="0.3">
      <c r="A28" s="31"/>
      <c r="B28" s="32"/>
      <c r="C28" s="41" t="s">
        <v>73</v>
      </c>
      <c r="D28" s="36">
        <v>166134</v>
      </c>
      <c r="E28" s="35"/>
      <c r="F28" s="36">
        <f t="shared" si="12"/>
        <v>166134</v>
      </c>
      <c r="G28" s="36">
        <v>166134</v>
      </c>
      <c r="H28" s="36">
        <f t="shared" si="13"/>
        <v>0</v>
      </c>
      <c r="I28" s="42"/>
      <c r="L28" s="38"/>
      <c r="M28" s="32"/>
      <c r="N28" s="43" t="s">
        <v>73</v>
      </c>
      <c r="O28" s="40" t="s">
        <v>74</v>
      </c>
    </row>
    <row r="29" spans="1:15" x14ac:dyDescent="0.3">
      <c r="A29" s="31"/>
      <c r="B29" s="32"/>
      <c r="C29" s="41" t="s">
        <v>75</v>
      </c>
      <c r="D29" s="36">
        <v>26000</v>
      </c>
      <c r="E29" s="35"/>
      <c r="F29" s="36">
        <f t="shared" si="12"/>
        <v>26000</v>
      </c>
      <c r="G29" s="36">
        <v>45550</v>
      </c>
      <c r="H29" s="36">
        <f t="shared" si="13"/>
        <v>19550</v>
      </c>
      <c r="I29" s="42"/>
      <c r="L29" s="38"/>
      <c r="M29" s="32"/>
      <c r="N29" s="43" t="s">
        <v>75</v>
      </c>
      <c r="O29" s="40" t="s">
        <v>76</v>
      </c>
    </row>
    <row r="30" spans="1:15" x14ac:dyDescent="0.3">
      <c r="A30" s="31"/>
      <c r="B30" s="32"/>
      <c r="C30" s="41" t="s">
        <v>77</v>
      </c>
      <c r="D30" s="36">
        <v>1517785</v>
      </c>
      <c r="E30" s="35"/>
      <c r="F30" s="36">
        <f t="shared" si="12"/>
        <v>1517785</v>
      </c>
      <c r="G30" s="36">
        <v>1517785</v>
      </c>
      <c r="H30" s="36">
        <f t="shared" si="13"/>
        <v>0</v>
      </c>
      <c r="I30" s="42"/>
      <c r="L30" s="38"/>
      <c r="M30" s="32"/>
      <c r="N30" s="43" t="s">
        <v>77</v>
      </c>
      <c r="O30" s="40" t="s">
        <v>78</v>
      </c>
    </row>
    <row r="31" spans="1:15" ht="114" customHeight="1" x14ac:dyDescent="0.3">
      <c r="A31" s="31"/>
      <c r="B31" s="32"/>
      <c r="C31" s="64" t="s">
        <v>79</v>
      </c>
      <c r="D31" s="36">
        <v>172458</v>
      </c>
      <c r="E31" s="35"/>
      <c r="F31" s="36">
        <f t="shared" si="12"/>
        <v>172458</v>
      </c>
      <c r="G31" s="36">
        <v>228280</v>
      </c>
      <c r="H31" s="36">
        <f t="shared" si="13"/>
        <v>55822</v>
      </c>
      <c r="I31" s="65" t="s">
        <v>130</v>
      </c>
      <c r="L31" s="38"/>
      <c r="M31" s="32"/>
      <c r="N31" s="66" t="s">
        <v>79</v>
      </c>
      <c r="O31" s="40" t="s">
        <v>80</v>
      </c>
    </row>
    <row r="32" spans="1:15" x14ac:dyDescent="0.3">
      <c r="A32" s="31"/>
      <c r="B32" s="61" t="s">
        <v>81</v>
      </c>
      <c r="C32" s="62"/>
      <c r="D32" s="49">
        <f>SUM(D33)</f>
        <v>0</v>
      </c>
      <c r="E32" s="49">
        <f t="shared" ref="E32:H32" si="14">SUM(E33)</f>
        <v>0</v>
      </c>
      <c r="F32" s="49">
        <f t="shared" si="14"/>
        <v>0</v>
      </c>
      <c r="G32" s="49">
        <f t="shared" si="14"/>
        <v>0</v>
      </c>
      <c r="H32" s="49">
        <f t="shared" si="14"/>
        <v>0</v>
      </c>
      <c r="I32" s="27"/>
      <c r="L32" s="38"/>
      <c r="M32" s="61" t="s">
        <v>81</v>
      </c>
      <c r="N32" s="63"/>
      <c r="O32" s="30"/>
    </row>
    <row r="33" spans="1:15" x14ac:dyDescent="0.3">
      <c r="A33" s="31"/>
      <c r="B33" s="32"/>
      <c r="C33" s="50" t="s">
        <v>81</v>
      </c>
      <c r="D33" s="36"/>
      <c r="E33" s="35"/>
      <c r="F33" s="36">
        <f>D33+E33</f>
        <v>0</v>
      </c>
      <c r="G33" s="36"/>
      <c r="H33" s="36">
        <f>G33-F33</f>
        <v>0</v>
      </c>
      <c r="I33" s="42"/>
      <c r="L33" s="38"/>
      <c r="M33" s="32"/>
      <c r="N33" s="51" t="s">
        <v>81</v>
      </c>
      <c r="O33" s="40" t="s">
        <v>82</v>
      </c>
    </row>
    <row r="34" spans="1:15" x14ac:dyDescent="0.3">
      <c r="A34" s="31"/>
      <c r="B34" s="61" t="s">
        <v>83</v>
      </c>
      <c r="C34" s="62"/>
      <c r="D34" s="49">
        <f>SUM(D35)</f>
        <v>143000</v>
      </c>
      <c r="E34" s="49">
        <f t="shared" ref="E34:H34" si="15">SUM(E35)</f>
        <v>0</v>
      </c>
      <c r="F34" s="49">
        <f t="shared" si="15"/>
        <v>143000</v>
      </c>
      <c r="G34" s="49">
        <f t="shared" si="15"/>
        <v>252991</v>
      </c>
      <c r="H34" s="49">
        <f t="shared" si="15"/>
        <v>109991</v>
      </c>
      <c r="I34" s="27"/>
      <c r="L34" s="38"/>
      <c r="M34" s="61" t="s">
        <v>83</v>
      </c>
      <c r="N34" s="63"/>
      <c r="O34" s="30"/>
    </row>
    <row r="35" spans="1:15" ht="46.5" customHeight="1" x14ac:dyDescent="0.3">
      <c r="A35" s="56"/>
      <c r="B35" s="57"/>
      <c r="C35" s="52" t="s">
        <v>83</v>
      </c>
      <c r="D35" s="36">
        <v>143000</v>
      </c>
      <c r="E35" s="35"/>
      <c r="F35" s="36">
        <f>D35+E35</f>
        <v>143000</v>
      </c>
      <c r="G35" s="44">
        <v>252991</v>
      </c>
      <c r="H35" s="44">
        <f>G35-F35</f>
        <v>109991</v>
      </c>
      <c r="I35" s="45" t="s">
        <v>84</v>
      </c>
      <c r="L35" s="58"/>
      <c r="M35" s="57"/>
      <c r="N35" s="55" t="s">
        <v>83</v>
      </c>
      <c r="O35" s="40" t="s">
        <v>85</v>
      </c>
    </row>
    <row r="36" spans="1:15" x14ac:dyDescent="0.3">
      <c r="A36" s="17" t="s">
        <v>86</v>
      </c>
      <c r="B36" s="59"/>
      <c r="C36" s="60"/>
      <c r="D36" s="20">
        <f>SUM(D37,D39,D41,D43)</f>
        <v>35620</v>
      </c>
      <c r="E36" s="20">
        <f t="shared" ref="E36:H36" si="16">SUM(E37,E39,E41,E43)</f>
        <v>0</v>
      </c>
      <c r="F36" s="20">
        <f t="shared" si="16"/>
        <v>35620</v>
      </c>
      <c r="G36" s="20">
        <f t="shared" si="16"/>
        <v>6651</v>
      </c>
      <c r="H36" s="20">
        <f t="shared" si="16"/>
        <v>-28969</v>
      </c>
      <c r="I36" s="21"/>
      <c r="L36" s="22" t="s">
        <v>86</v>
      </c>
      <c r="M36" s="59"/>
      <c r="N36" s="59"/>
      <c r="O36" s="23"/>
    </row>
    <row r="37" spans="1:15" x14ac:dyDescent="0.3">
      <c r="A37" s="24"/>
      <c r="B37" s="61" t="s">
        <v>87</v>
      </c>
      <c r="C37" s="62"/>
      <c r="D37" s="49">
        <f>SUM(D38)</f>
        <v>35000</v>
      </c>
      <c r="E37" s="49">
        <f t="shared" ref="E37:H37" si="17">SUM(E38)</f>
        <v>0</v>
      </c>
      <c r="F37" s="49">
        <f t="shared" si="17"/>
        <v>35000</v>
      </c>
      <c r="G37" s="49">
        <f t="shared" si="17"/>
        <v>6651</v>
      </c>
      <c r="H37" s="49">
        <f t="shared" si="17"/>
        <v>-28349</v>
      </c>
      <c r="I37" s="27"/>
      <c r="L37" s="28"/>
      <c r="M37" s="61" t="s">
        <v>87</v>
      </c>
      <c r="N37" s="63"/>
      <c r="O37" s="30"/>
    </row>
    <row r="38" spans="1:15" ht="60" x14ac:dyDescent="0.3">
      <c r="A38" s="31"/>
      <c r="B38" s="32"/>
      <c r="C38" s="50" t="s">
        <v>88</v>
      </c>
      <c r="D38" s="36">
        <v>35000</v>
      </c>
      <c r="E38" s="35"/>
      <c r="F38" s="36">
        <f>D38+E38</f>
        <v>35000</v>
      </c>
      <c r="G38" s="44">
        <v>6651</v>
      </c>
      <c r="H38" s="36">
        <f>G38-F38</f>
        <v>-28349</v>
      </c>
      <c r="I38" s="67" t="s">
        <v>89</v>
      </c>
      <c r="L38" s="38"/>
      <c r="M38" s="32"/>
      <c r="N38" s="51" t="s">
        <v>90</v>
      </c>
      <c r="O38" s="40" t="s">
        <v>91</v>
      </c>
    </row>
    <row r="39" spans="1:15" x14ac:dyDescent="0.3">
      <c r="A39" s="31"/>
      <c r="B39" s="61" t="s">
        <v>92</v>
      </c>
      <c r="C39" s="62"/>
      <c r="D39" s="49">
        <f>SUM(D40)</f>
        <v>0</v>
      </c>
      <c r="E39" s="49">
        <f t="shared" ref="E39:H39" si="18">SUM(E40)</f>
        <v>0</v>
      </c>
      <c r="F39" s="49">
        <f t="shared" si="18"/>
        <v>0</v>
      </c>
      <c r="G39" s="49">
        <f t="shared" si="18"/>
        <v>0</v>
      </c>
      <c r="H39" s="49">
        <f t="shared" si="18"/>
        <v>0</v>
      </c>
      <c r="I39" s="27"/>
      <c r="L39" s="38"/>
      <c r="M39" s="61" t="s">
        <v>92</v>
      </c>
      <c r="N39" s="63"/>
      <c r="O39" s="30"/>
    </row>
    <row r="40" spans="1:15" x14ac:dyDescent="0.3">
      <c r="A40" s="31"/>
      <c r="B40" s="32"/>
      <c r="C40" s="50" t="s">
        <v>92</v>
      </c>
      <c r="D40" s="36"/>
      <c r="E40" s="35"/>
      <c r="F40" s="36">
        <f>D40+E40</f>
        <v>0</v>
      </c>
      <c r="G40" s="36"/>
      <c r="H40" s="36">
        <f>G40-F40</f>
        <v>0</v>
      </c>
      <c r="I40" s="42"/>
      <c r="L40" s="38"/>
      <c r="M40" s="32"/>
      <c r="N40" s="51" t="s">
        <v>92</v>
      </c>
      <c r="O40" s="40" t="s">
        <v>93</v>
      </c>
    </row>
    <row r="41" spans="1:15" x14ac:dyDescent="0.3">
      <c r="A41" s="31"/>
      <c r="B41" s="61" t="s">
        <v>94</v>
      </c>
      <c r="C41" s="62"/>
      <c r="D41" s="49">
        <f>SUM(D42)</f>
        <v>0</v>
      </c>
      <c r="E41" s="49">
        <f t="shared" ref="E41:H41" si="19">SUM(E42)</f>
        <v>0</v>
      </c>
      <c r="F41" s="49">
        <f t="shared" si="19"/>
        <v>0</v>
      </c>
      <c r="G41" s="49">
        <f t="shared" si="19"/>
        <v>0</v>
      </c>
      <c r="H41" s="49">
        <f t="shared" si="19"/>
        <v>0</v>
      </c>
      <c r="I41" s="27"/>
      <c r="L41" s="38"/>
      <c r="M41" s="61" t="s">
        <v>94</v>
      </c>
      <c r="N41" s="63"/>
      <c r="O41" s="30"/>
    </row>
    <row r="42" spans="1:15" x14ac:dyDescent="0.3">
      <c r="A42" s="31"/>
      <c r="B42" s="32"/>
      <c r="C42" s="50" t="s">
        <v>94</v>
      </c>
      <c r="D42" s="36"/>
      <c r="E42" s="35"/>
      <c r="F42" s="36">
        <f>D42+E42</f>
        <v>0</v>
      </c>
      <c r="G42" s="36"/>
      <c r="H42" s="36">
        <f>G42-F42</f>
        <v>0</v>
      </c>
      <c r="I42" s="42"/>
      <c r="L42" s="38"/>
      <c r="M42" s="32"/>
      <c r="N42" s="51" t="s">
        <v>94</v>
      </c>
      <c r="O42" s="40" t="s">
        <v>95</v>
      </c>
    </row>
    <row r="43" spans="1:15" x14ac:dyDescent="0.3">
      <c r="A43" s="31"/>
      <c r="B43" s="61" t="s">
        <v>96</v>
      </c>
      <c r="C43" s="62"/>
      <c r="D43" s="49">
        <f>SUM(D44)</f>
        <v>620</v>
      </c>
      <c r="E43" s="49">
        <f t="shared" ref="E43:H43" si="20">SUM(E44)</f>
        <v>0</v>
      </c>
      <c r="F43" s="49">
        <f t="shared" si="20"/>
        <v>620</v>
      </c>
      <c r="G43" s="49">
        <f t="shared" si="20"/>
        <v>0</v>
      </c>
      <c r="H43" s="49">
        <f t="shared" si="20"/>
        <v>-620</v>
      </c>
      <c r="I43" s="27"/>
      <c r="L43" s="38"/>
      <c r="M43" s="61" t="s">
        <v>96</v>
      </c>
      <c r="N43" s="63"/>
      <c r="O43" s="30"/>
    </row>
    <row r="44" spans="1:15" ht="27" x14ac:dyDescent="0.3">
      <c r="A44" s="31"/>
      <c r="B44" s="32"/>
      <c r="C44" s="52" t="s">
        <v>96</v>
      </c>
      <c r="D44" s="36">
        <v>620</v>
      </c>
      <c r="E44" s="35"/>
      <c r="F44" s="36">
        <f>D44+E44</f>
        <v>620</v>
      </c>
      <c r="G44" s="36"/>
      <c r="H44" s="36">
        <f>G44-F44</f>
        <v>-620</v>
      </c>
      <c r="I44" s="42"/>
      <c r="L44" s="38"/>
      <c r="M44" s="32"/>
      <c r="N44" s="55" t="s">
        <v>96</v>
      </c>
      <c r="O44" s="40" t="s">
        <v>97</v>
      </c>
    </row>
    <row r="45" spans="1:15" x14ac:dyDescent="0.3">
      <c r="A45" s="17" t="s">
        <v>98</v>
      </c>
      <c r="B45" s="59"/>
      <c r="C45" s="60"/>
      <c r="D45" s="20">
        <f>SUM(D46,D48)</f>
        <v>250000</v>
      </c>
      <c r="E45" s="20">
        <f t="shared" ref="E45:H45" si="21">SUM(E46,E48)</f>
        <v>0</v>
      </c>
      <c r="F45" s="20">
        <f t="shared" si="21"/>
        <v>250000</v>
      </c>
      <c r="G45" s="20">
        <f t="shared" si="21"/>
        <v>250000</v>
      </c>
      <c r="H45" s="20">
        <f t="shared" si="21"/>
        <v>0</v>
      </c>
      <c r="I45" s="21"/>
      <c r="L45" s="22" t="s">
        <v>98</v>
      </c>
      <c r="M45" s="59"/>
      <c r="N45" s="59"/>
      <c r="O45" s="23"/>
    </row>
    <row r="46" spans="1:15" x14ac:dyDescent="0.3">
      <c r="A46" s="24"/>
      <c r="B46" s="61" t="s">
        <v>99</v>
      </c>
      <c r="C46" s="62"/>
      <c r="D46" s="49">
        <f>SUM(D47)</f>
        <v>0</v>
      </c>
      <c r="E46" s="49">
        <f t="shared" ref="E46:H46" si="22">SUM(E47)</f>
        <v>0</v>
      </c>
      <c r="F46" s="49">
        <f t="shared" si="22"/>
        <v>0</v>
      </c>
      <c r="G46" s="49">
        <f t="shared" si="22"/>
        <v>0</v>
      </c>
      <c r="H46" s="49">
        <f t="shared" si="22"/>
        <v>0</v>
      </c>
      <c r="I46" s="27"/>
      <c r="L46" s="28"/>
      <c r="M46" s="61" t="s">
        <v>99</v>
      </c>
      <c r="N46" s="63"/>
      <c r="O46" s="30"/>
    </row>
    <row r="47" spans="1:15" ht="27" x14ac:dyDescent="0.3">
      <c r="A47" s="31"/>
      <c r="B47" s="32"/>
      <c r="C47" s="50" t="s">
        <v>99</v>
      </c>
      <c r="D47" s="36"/>
      <c r="E47" s="35"/>
      <c r="F47" s="36">
        <f>D47+E47</f>
        <v>0</v>
      </c>
      <c r="G47" s="36"/>
      <c r="H47" s="36">
        <f>G47-F47</f>
        <v>0</v>
      </c>
      <c r="I47" s="42"/>
      <c r="L47" s="38"/>
      <c r="M47" s="32"/>
      <c r="N47" s="51" t="s">
        <v>99</v>
      </c>
      <c r="O47" s="40" t="s">
        <v>100</v>
      </c>
    </row>
    <row r="48" spans="1:15" x14ac:dyDescent="0.3">
      <c r="A48" s="31"/>
      <c r="B48" s="61" t="s">
        <v>101</v>
      </c>
      <c r="C48" s="62"/>
      <c r="D48" s="49">
        <f>SUM(D49)</f>
        <v>250000</v>
      </c>
      <c r="E48" s="49">
        <f t="shared" ref="E48:H48" si="23">SUM(E49)</f>
        <v>0</v>
      </c>
      <c r="F48" s="49">
        <f t="shared" si="23"/>
        <v>250000</v>
      </c>
      <c r="G48" s="49">
        <f t="shared" si="23"/>
        <v>250000</v>
      </c>
      <c r="H48" s="49">
        <f t="shared" si="23"/>
        <v>0</v>
      </c>
      <c r="I48" s="27"/>
      <c r="L48" s="38"/>
      <c r="M48" s="61" t="s">
        <v>101</v>
      </c>
      <c r="N48" s="63"/>
      <c r="O48" s="30"/>
    </row>
    <row r="49" spans="1:15" ht="27" x14ac:dyDescent="0.3">
      <c r="A49" s="56"/>
      <c r="B49" s="57"/>
      <c r="C49" s="52" t="s">
        <v>101</v>
      </c>
      <c r="D49" s="36">
        <v>250000</v>
      </c>
      <c r="E49" s="35"/>
      <c r="F49" s="36">
        <f>D49+E49</f>
        <v>250000</v>
      </c>
      <c r="G49" s="36">
        <v>250000</v>
      </c>
      <c r="H49" s="36">
        <f>G49-F49</f>
        <v>0</v>
      </c>
      <c r="I49" s="42"/>
      <c r="L49" s="58"/>
      <c r="M49" s="57"/>
      <c r="N49" s="55" t="s">
        <v>101</v>
      </c>
      <c r="O49" s="40" t="s">
        <v>102</v>
      </c>
    </row>
    <row r="50" spans="1:15" x14ac:dyDescent="0.3">
      <c r="A50" s="17" t="s">
        <v>103</v>
      </c>
      <c r="B50" s="59"/>
      <c r="C50" s="60"/>
      <c r="D50" s="20">
        <f>SUM(D51)</f>
        <v>0</v>
      </c>
      <c r="E50" s="20">
        <f t="shared" ref="E50:H50" si="24">SUM(E51)</f>
        <v>0</v>
      </c>
      <c r="F50" s="20">
        <f t="shared" si="24"/>
        <v>0</v>
      </c>
      <c r="G50" s="20">
        <f t="shared" si="24"/>
        <v>0</v>
      </c>
      <c r="H50" s="20">
        <f t="shared" si="24"/>
        <v>0</v>
      </c>
      <c r="I50" s="21"/>
      <c r="L50" s="22" t="s">
        <v>103</v>
      </c>
      <c r="M50" s="59"/>
      <c r="N50" s="59"/>
      <c r="O50" s="23"/>
    </row>
    <row r="51" spans="1:15" x14ac:dyDescent="0.3">
      <c r="A51" s="24"/>
      <c r="B51" s="61" t="s">
        <v>103</v>
      </c>
      <c r="C51" s="62"/>
      <c r="D51" s="49">
        <f>SUM(D52:D53)</f>
        <v>0</v>
      </c>
      <c r="E51" s="49">
        <f t="shared" ref="E51:H51" si="25">SUM(E52:E53)</f>
        <v>0</v>
      </c>
      <c r="F51" s="49">
        <f t="shared" si="25"/>
        <v>0</v>
      </c>
      <c r="G51" s="49">
        <f t="shared" si="25"/>
        <v>0</v>
      </c>
      <c r="H51" s="49">
        <f t="shared" si="25"/>
        <v>0</v>
      </c>
      <c r="I51" s="27"/>
      <c r="L51" s="28"/>
      <c r="M51" s="61" t="s">
        <v>103</v>
      </c>
      <c r="N51" s="63"/>
      <c r="O51" s="30"/>
    </row>
    <row r="52" spans="1:15" x14ac:dyDescent="0.3">
      <c r="A52" s="31"/>
      <c r="B52" s="32"/>
      <c r="C52" s="52" t="s">
        <v>104</v>
      </c>
      <c r="D52" s="36"/>
      <c r="E52" s="35"/>
      <c r="F52" s="36">
        <f t="shared" ref="F52:F53" si="26">D52+E52</f>
        <v>0</v>
      </c>
      <c r="G52" s="36"/>
      <c r="H52" s="36">
        <f t="shared" ref="H52:H53" si="27">G52-F52</f>
        <v>0</v>
      </c>
      <c r="I52" s="42"/>
      <c r="L52" s="38"/>
      <c r="M52" s="32"/>
      <c r="N52" s="55" t="s">
        <v>104</v>
      </c>
      <c r="O52" s="40" t="s">
        <v>105</v>
      </c>
    </row>
    <row r="53" spans="1:15" x14ac:dyDescent="0.3">
      <c r="A53" s="31"/>
      <c r="B53" s="32"/>
      <c r="C53" s="64" t="s">
        <v>106</v>
      </c>
      <c r="D53" s="36"/>
      <c r="E53" s="35"/>
      <c r="F53" s="36">
        <f t="shared" si="26"/>
        <v>0</v>
      </c>
      <c r="G53" s="36"/>
      <c r="H53" s="36">
        <f t="shared" si="27"/>
        <v>0</v>
      </c>
      <c r="I53" s="42"/>
      <c r="L53" s="38"/>
      <c r="M53" s="32"/>
      <c r="N53" s="66" t="s">
        <v>106</v>
      </c>
      <c r="O53" s="40" t="s">
        <v>107</v>
      </c>
    </row>
    <row r="54" spans="1:15" x14ac:dyDescent="0.3">
      <c r="A54" s="17" t="s">
        <v>108</v>
      </c>
      <c r="B54" s="59"/>
      <c r="C54" s="60"/>
      <c r="D54" s="20">
        <f>SUM(D55,D57,D59,D61)</f>
        <v>900000</v>
      </c>
      <c r="E54" s="20">
        <f t="shared" ref="E54:H54" si="28">SUM(E55,E57,E59,E61)</f>
        <v>0</v>
      </c>
      <c r="F54" s="20">
        <f t="shared" si="28"/>
        <v>900000</v>
      </c>
      <c r="G54" s="20">
        <f t="shared" si="28"/>
        <v>0</v>
      </c>
      <c r="H54" s="20">
        <f t="shared" si="28"/>
        <v>-900000</v>
      </c>
      <c r="I54" s="21"/>
      <c r="L54" s="22" t="s">
        <v>108</v>
      </c>
      <c r="M54" s="59"/>
      <c r="N54" s="59"/>
      <c r="O54" s="23"/>
    </row>
    <row r="55" spans="1:15" x14ac:dyDescent="0.3">
      <c r="A55" s="31"/>
      <c r="B55" s="61" t="s">
        <v>109</v>
      </c>
      <c r="C55" s="62"/>
      <c r="D55" s="49">
        <f>SUM(D56)</f>
        <v>0</v>
      </c>
      <c r="E55" s="49">
        <f t="shared" ref="E55:H55" si="29">SUM(E56)</f>
        <v>0</v>
      </c>
      <c r="F55" s="49">
        <f t="shared" si="29"/>
        <v>0</v>
      </c>
      <c r="G55" s="49">
        <f t="shared" si="29"/>
        <v>0</v>
      </c>
      <c r="H55" s="49">
        <f t="shared" si="29"/>
        <v>0</v>
      </c>
      <c r="I55" s="27"/>
      <c r="L55" s="38"/>
      <c r="M55" s="61" t="s">
        <v>109</v>
      </c>
      <c r="N55" s="63"/>
      <c r="O55" s="30"/>
    </row>
    <row r="56" spans="1:15" ht="27" x14ac:dyDescent="0.3">
      <c r="A56" s="31"/>
      <c r="B56" s="32"/>
      <c r="C56" s="50" t="s">
        <v>109</v>
      </c>
      <c r="D56" s="36"/>
      <c r="E56" s="35"/>
      <c r="F56" s="36">
        <f>D56+E56</f>
        <v>0</v>
      </c>
      <c r="G56" s="36"/>
      <c r="H56" s="36">
        <f>G56-F56</f>
        <v>0</v>
      </c>
      <c r="I56" s="42"/>
      <c r="L56" s="38"/>
      <c r="M56" s="32"/>
      <c r="N56" s="51" t="s">
        <v>109</v>
      </c>
      <c r="O56" s="40" t="s">
        <v>110</v>
      </c>
    </row>
    <row r="57" spans="1:15" x14ac:dyDescent="0.3">
      <c r="A57" s="31"/>
      <c r="B57" s="61" t="s">
        <v>111</v>
      </c>
      <c r="C57" s="62"/>
      <c r="D57" s="49">
        <f>SUM(D58)</f>
        <v>900000</v>
      </c>
      <c r="E57" s="49">
        <f t="shared" ref="E57:H57" si="30">SUM(E58)</f>
        <v>0</v>
      </c>
      <c r="F57" s="49">
        <f t="shared" si="30"/>
        <v>900000</v>
      </c>
      <c r="G57" s="49">
        <f t="shared" si="30"/>
        <v>0</v>
      </c>
      <c r="H57" s="49">
        <f t="shared" si="30"/>
        <v>-900000</v>
      </c>
      <c r="I57" s="27"/>
      <c r="L57" s="38"/>
      <c r="M57" s="61" t="s">
        <v>111</v>
      </c>
      <c r="N57" s="63"/>
      <c r="O57" s="30"/>
    </row>
    <row r="58" spans="1:15" ht="40.5" x14ac:dyDescent="0.3">
      <c r="A58" s="31"/>
      <c r="B58" s="32"/>
      <c r="C58" s="50" t="s">
        <v>111</v>
      </c>
      <c r="D58" s="36">
        <v>900000</v>
      </c>
      <c r="E58" s="35"/>
      <c r="F58" s="36">
        <f>D58+E58</f>
        <v>900000</v>
      </c>
      <c r="G58" s="36"/>
      <c r="H58" s="36">
        <f>G58-F58</f>
        <v>-900000</v>
      </c>
      <c r="I58" s="42"/>
      <c r="L58" s="38"/>
      <c r="M58" s="32"/>
      <c r="N58" s="51" t="s">
        <v>111</v>
      </c>
      <c r="O58" s="40" t="s">
        <v>112</v>
      </c>
    </row>
    <row r="59" spans="1:15" x14ac:dyDescent="0.3">
      <c r="A59" s="31"/>
      <c r="B59" s="61" t="s">
        <v>113</v>
      </c>
      <c r="C59" s="62"/>
      <c r="D59" s="49">
        <f>SUM(D60)</f>
        <v>0</v>
      </c>
      <c r="E59" s="49">
        <f t="shared" ref="E59:H59" si="31">SUM(E60)</f>
        <v>0</v>
      </c>
      <c r="F59" s="49">
        <f t="shared" si="31"/>
        <v>0</v>
      </c>
      <c r="G59" s="49">
        <f t="shared" si="31"/>
        <v>0</v>
      </c>
      <c r="H59" s="49">
        <f t="shared" si="31"/>
        <v>0</v>
      </c>
      <c r="I59" s="27"/>
      <c r="L59" s="38"/>
      <c r="M59" s="61" t="s">
        <v>113</v>
      </c>
      <c r="N59" s="63"/>
      <c r="O59" s="30"/>
    </row>
    <row r="60" spans="1:15" x14ac:dyDescent="0.3">
      <c r="A60" s="31"/>
      <c r="B60" s="32"/>
      <c r="C60" s="50" t="s">
        <v>113</v>
      </c>
      <c r="D60" s="36"/>
      <c r="E60" s="35"/>
      <c r="F60" s="36">
        <f>D60+E60</f>
        <v>0</v>
      </c>
      <c r="G60" s="36"/>
      <c r="H60" s="36">
        <f>G60-F60</f>
        <v>0</v>
      </c>
      <c r="I60" s="42"/>
      <c r="L60" s="38"/>
      <c r="M60" s="32"/>
      <c r="N60" s="51" t="s">
        <v>113</v>
      </c>
      <c r="O60" s="40" t="s">
        <v>114</v>
      </c>
    </row>
    <row r="61" spans="1:15" x14ac:dyDescent="0.3">
      <c r="A61" s="31"/>
      <c r="B61" s="61" t="s">
        <v>115</v>
      </c>
      <c r="C61" s="62"/>
      <c r="D61" s="49">
        <f>SUM(D62)</f>
        <v>0</v>
      </c>
      <c r="E61" s="49">
        <f t="shared" ref="E61:H61" si="32">SUM(E62)</f>
        <v>0</v>
      </c>
      <c r="F61" s="49">
        <f t="shared" si="32"/>
        <v>0</v>
      </c>
      <c r="G61" s="49">
        <f t="shared" si="32"/>
        <v>0</v>
      </c>
      <c r="H61" s="49">
        <f t="shared" si="32"/>
        <v>0</v>
      </c>
      <c r="I61" s="27"/>
      <c r="L61" s="38"/>
      <c r="M61" s="61" t="s">
        <v>115</v>
      </c>
      <c r="N61" s="63"/>
      <c r="O61" s="30"/>
    </row>
    <row r="62" spans="1:15" ht="27" x14ac:dyDescent="0.3">
      <c r="A62" s="31"/>
      <c r="B62" s="32"/>
      <c r="C62" s="50" t="s">
        <v>115</v>
      </c>
      <c r="D62" s="36"/>
      <c r="E62" s="35"/>
      <c r="F62" s="36">
        <f>D62+E62</f>
        <v>0</v>
      </c>
      <c r="G62" s="36"/>
      <c r="H62" s="36">
        <f>G62-F62</f>
        <v>0</v>
      </c>
      <c r="I62" s="42"/>
      <c r="L62" s="38"/>
      <c r="M62" s="32"/>
      <c r="N62" s="51" t="s">
        <v>115</v>
      </c>
      <c r="O62" s="40" t="s">
        <v>116</v>
      </c>
    </row>
    <row r="63" spans="1:15" x14ac:dyDescent="0.3">
      <c r="A63" s="68" t="s">
        <v>117</v>
      </c>
      <c r="B63" s="69"/>
      <c r="C63" s="70"/>
      <c r="D63" s="71">
        <f>SUM(D64)</f>
        <v>852813</v>
      </c>
      <c r="E63" s="71">
        <f t="shared" ref="E63:H63" si="33">SUM(E64)</f>
        <v>21316</v>
      </c>
      <c r="F63" s="71">
        <f t="shared" si="33"/>
        <v>874129</v>
      </c>
      <c r="G63" s="71">
        <f t="shared" si="33"/>
        <v>874129</v>
      </c>
      <c r="H63" s="71">
        <f t="shared" si="33"/>
        <v>0</v>
      </c>
      <c r="I63" s="21"/>
      <c r="L63" s="72" t="s">
        <v>118</v>
      </c>
      <c r="M63" s="69"/>
      <c r="N63" s="69"/>
      <c r="O63" s="23"/>
    </row>
    <row r="64" spans="1:15" x14ac:dyDescent="0.3">
      <c r="A64" s="31"/>
      <c r="B64" s="73" t="s">
        <v>117</v>
      </c>
      <c r="C64" s="73"/>
      <c r="D64" s="49">
        <f>SUM(D65:D66)</f>
        <v>852813</v>
      </c>
      <c r="E64" s="49">
        <f t="shared" ref="E64:H64" si="34">SUM(E65:E66)</f>
        <v>21316</v>
      </c>
      <c r="F64" s="49">
        <f t="shared" si="34"/>
        <v>874129</v>
      </c>
      <c r="G64" s="49">
        <f t="shared" si="34"/>
        <v>874129</v>
      </c>
      <c r="H64" s="49">
        <f t="shared" si="34"/>
        <v>0</v>
      </c>
      <c r="I64" s="27"/>
      <c r="L64" s="38"/>
      <c r="M64" s="73" t="s">
        <v>118</v>
      </c>
      <c r="N64" s="74"/>
      <c r="O64" s="30"/>
    </row>
    <row r="65" spans="1:15" ht="48" x14ac:dyDescent="0.3">
      <c r="A65" s="31"/>
      <c r="B65" s="32"/>
      <c r="C65" s="52" t="s">
        <v>119</v>
      </c>
      <c r="D65" s="36"/>
      <c r="E65" s="75">
        <v>21316</v>
      </c>
      <c r="F65" s="36">
        <f t="shared" ref="F65" si="35">D65+E65</f>
        <v>21316</v>
      </c>
      <c r="G65" s="36">
        <v>21316</v>
      </c>
      <c r="H65" s="36">
        <f t="shared" ref="H65:H66" si="36">G65-F65</f>
        <v>0</v>
      </c>
      <c r="I65" s="37" t="s">
        <v>120</v>
      </c>
      <c r="L65" s="38"/>
      <c r="M65" s="32"/>
      <c r="N65" s="55" t="s">
        <v>121</v>
      </c>
      <c r="O65" s="40" t="s">
        <v>122</v>
      </c>
    </row>
    <row r="66" spans="1:15" ht="17.25" thickBot="1" x14ac:dyDescent="0.35">
      <c r="A66" s="56"/>
      <c r="B66" s="57"/>
      <c r="C66" s="41" t="s">
        <v>123</v>
      </c>
      <c r="D66" s="36">
        <v>852813</v>
      </c>
      <c r="E66" s="75"/>
      <c r="F66" s="36">
        <f>D66+E66</f>
        <v>852813</v>
      </c>
      <c r="G66" s="36">
        <v>852813</v>
      </c>
      <c r="H66" s="36">
        <f t="shared" si="36"/>
        <v>0</v>
      </c>
      <c r="I66" s="76" t="s">
        <v>124</v>
      </c>
      <c r="L66" s="77"/>
      <c r="M66" s="78"/>
      <c r="N66" s="79" t="s">
        <v>125</v>
      </c>
      <c r="O66" s="80" t="s">
        <v>126</v>
      </c>
    </row>
    <row r="67" spans="1:15" ht="18" thickTop="1" thickBot="1" x14ac:dyDescent="0.35">
      <c r="A67" s="83" t="s">
        <v>127</v>
      </c>
      <c r="B67" s="84"/>
      <c r="C67" s="84"/>
      <c r="D67" s="81">
        <f>SUM(D8,D23,D36,D45,D50,D54,D63)</f>
        <v>13289900</v>
      </c>
      <c r="E67" s="81">
        <f>SUM(E8,E23,E36,E45,E50,E54,E63)</f>
        <v>21316</v>
      </c>
      <c r="F67" s="81">
        <f>SUM(F8,F23,F36,F45,F50,F54,F63)</f>
        <v>13311216</v>
      </c>
      <c r="G67" s="81">
        <f>SUM(G8,G23,G36,G45,G50,G54,G63)</f>
        <v>12214473</v>
      </c>
      <c r="H67" s="81">
        <f>SUM(H8,H23,H36,H45,H50,H54,H63)</f>
        <v>-1096743</v>
      </c>
      <c r="I67" s="82"/>
    </row>
    <row r="68" spans="1:15" ht="17.25" thickTop="1" x14ac:dyDescent="0.3"/>
    <row r="69" spans="1:15" ht="17.25" thickBot="1" x14ac:dyDescent="0.35"/>
    <row r="70" spans="1:15" ht="17.25" thickTop="1" x14ac:dyDescent="0.3">
      <c r="A70" s="85" t="s">
        <v>128</v>
      </c>
      <c r="B70" s="85"/>
      <c r="C70" s="85"/>
      <c r="D70" s="85"/>
      <c r="E70" s="85"/>
      <c r="F70" s="85"/>
      <c r="G70" s="85"/>
      <c r="H70" s="85"/>
      <c r="I70" s="85"/>
    </row>
    <row r="71" spans="1:15" ht="159.75" customHeight="1" x14ac:dyDescent="0.3">
      <c r="A71" s="86" t="s">
        <v>129</v>
      </c>
      <c r="B71" s="86"/>
      <c r="C71" s="86"/>
      <c r="D71" s="86"/>
      <c r="E71" s="86"/>
      <c r="F71" s="86"/>
      <c r="G71" s="86"/>
      <c r="H71" s="86"/>
      <c r="I71" s="86"/>
    </row>
  </sheetData>
  <sheetProtection algorithmName="SHA-512" hashValue="o21bBiwNHjF/vy+zJduD/FhtGQEPIqJs4GokY8K9g/jNfRTtBDPOvRjaTTX4FAISKqAlQYIGsKxHegQoyk6NlA==" saltValue="SP/AXzjK0oL4rsbN6t7ghQ==" spinCount="100000" sheet="1" objects="1" scenarios="1" formatCells="0" formatColumns="0" formatRows="0" insertColumns="0" insertRows="0" deleteColumns="0" deleteRows="0"/>
  <autoFilter ref="A7:I67"/>
  <mergeCells count="12">
    <mergeCell ref="L3:O3"/>
    <mergeCell ref="A4:I4"/>
    <mergeCell ref="A6:C6"/>
    <mergeCell ref="D6:D7"/>
    <mergeCell ref="G6:G7"/>
    <mergeCell ref="I6:I7"/>
    <mergeCell ref="O6:O7"/>
    <mergeCell ref="A67:C67"/>
    <mergeCell ref="A70:I70"/>
    <mergeCell ref="A71:I71"/>
    <mergeCell ref="A2:I2"/>
    <mergeCell ref="A3:I3"/>
  </mergeCells>
  <phoneticPr fontId="2" type="noConversion"/>
  <pageMargins left="0.25" right="0.25" top="0.75" bottom="0.75" header="0.3" footer="0.3"/>
  <pageSetup paperSize="9" scale="32" orientation="landscape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세입결산명세서</vt:lpstr>
      <vt:lpstr>세입결산명세서!Print_Area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skisndt10</dc:creator>
  <cp:lastModifiedBy>skisndt10</cp:lastModifiedBy>
  <dcterms:created xsi:type="dcterms:W3CDTF">2022-05-24T01:37:43Z</dcterms:created>
  <dcterms:modified xsi:type="dcterms:W3CDTF">2022-06-08T09:10:20Z</dcterms:modified>
</cp:coreProperties>
</file>