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교육부 보고서식\재정정보시스템 업로드\"/>
    </mc:Choice>
  </mc:AlternateContent>
  <bookViews>
    <workbookView xWindow="0" yWindow="0" windowWidth="28800" windowHeight="12285"/>
  </bookViews>
  <sheets>
    <sheet name="세출결산명세서" sheetId="1" r:id="rId1"/>
  </sheets>
  <definedNames>
    <definedName name="_xlnm._FilterDatabase" localSheetId="0" hidden="1">세출결산명세서!$A$7:$K$77</definedName>
    <definedName name="_xlnm.Print_Area" localSheetId="0">세출결산명세서!$A$73:$K$77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6" i="1" l="1"/>
  <c r="H76" i="1"/>
  <c r="J75" i="1"/>
  <c r="H75" i="1"/>
  <c r="I74" i="1"/>
  <c r="I73" i="1" s="1"/>
  <c r="H74" i="1"/>
  <c r="H73" i="1" s="1"/>
  <c r="G74" i="1"/>
  <c r="F74" i="1"/>
  <c r="F73" i="1" s="1"/>
  <c r="E74" i="1"/>
  <c r="D74" i="1"/>
  <c r="D73" i="1" s="1"/>
  <c r="G73" i="1"/>
  <c r="E73" i="1"/>
  <c r="J72" i="1"/>
  <c r="J71" i="1" s="1"/>
  <c r="H72" i="1"/>
  <c r="I71" i="1"/>
  <c r="H71" i="1"/>
  <c r="G71" i="1"/>
  <c r="F71" i="1"/>
  <c r="E71" i="1"/>
  <c r="D71" i="1"/>
  <c r="H70" i="1"/>
  <c r="J70" i="1" s="1"/>
  <c r="J69" i="1" s="1"/>
  <c r="I69" i="1"/>
  <c r="G69" i="1"/>
  <c r="F69" i="1"/>
  <c r="E69" i="1"/>
  <c r="D69" i="1"/>
  <c r="J68" i="1"/>
  <c r="J67" i="1" s="1"/>
  <c r="H68" i="1"/>
  <c r="I67" i="1"/>
  <c r="H67" i="1"/>
  <c r="G67" i="1"/>
  <c r="F67" i="1"/>
  <c r="E67" i="1"/>
  <c r="D67" i="1"/>
  <c r="H66" i="1"/>
  <c r="J66" i="1" s="1"/>
  <c r="J65" i="1" s="1"/>
  <c r="I65" i="1"/>
  <c r="G65" i="1"/>
  <c r="F65" i="1"/>
  <c r="E65" i="1"/>
  <c r="D65" i="1"/>
  <c r="J64" i="1"/>
  <c r="J63" i="1" s="1"/>
  <c r="J62" i="1" s="1"/>
  <c r="H64" i="1"/>
  <c r="I63" i="1"/>
  <c r="H63" i="1"/>
  <c r="G63" i="1"/>
  <c r="F63" i="1"/>
  <c r="F62" i="1" s="1"/>
  <c r="E63" i="1"/>
  <c r="D63" i="1"/>
  <c r="D62" i="1" s="1"/>
  <c r="I62" i="1"/>
  <c r="G62" i="1"/>
  <c r="E62" i="1"/>
  <c r="J61" i="1"/>
  <c r="H61" i="1"/>
  <c r="J60" i="1"/>
  <c r="I60" i="1"/>
  <c r="H60" i="1"/>
  <c r="G60" i="1"/>
  <c r="F60" i="1"/>
  <c r="F56" i="1" s="1"/>
  <c r="E60" i="1"/>
  <c r="D60" i="1"/>
  <c r="H59" i="1"/>
  <c r="J59" i="1" s="1"/>
  <c r="H58" i="1"/>
  <c r="J58" i="1" s="1"/>
  <c r="J57" i="1" s="1"/>
  <c r="J56" i="1" s="1"/>
  <c r="I57" i="1"/>
  <c r="I56" i="1" s="1"/>
  <c r="G57" i="1"/>
  <c r="G56" i="1" s="1"/>
  <c r="F57" i="1"/>
  <c r="E57" i="1"/>
  <c r="E56" i="1" s="1"/>
  <c r="D57" i="1"/>
  <c r="D56" i="1"/>
  <c r="H55" i="1"/>
  <c r="J55" i="1" s="1"/>
  <c r="J54" i="1" s="1"/>
  <c r="I54" i="1"/>
  <c r="I50" i="1" s="1"/>
  <c r="G54" i="1"/>
  <c r="F54" i="1"/>
  <c r="E54" i="1"/>
  <c r="E50" i="1" s="1"/>
  <c r="D54" i="1"/>
  <c r="J53" i="1"/>
  <c r="H53" i="1"/>
  <c r="J52" i="1"/>
  <c r="J51" i="1" s="1"/>
  <c r="H52" i="1"/>
  <c r="I51" i="1"/>
  <c r="H51" i="1"/>
  <c r="G51" i="1"/>
  <c r="F51" i="1"/>
  <c r="F50" i="1" s="1"/>
  <c r="E51" i="1"/>
  <c r="D51" i="1"/>
  <c r="D50" i="1" s="1"/>
  <c r="G50" i="1"/>
  <c r="J49" i="1"/>
  <c r="H49" i="1"/>
  <c r="J48" i="1"/>
  <c r="H48" i="1"/>
  <c r="J47" i="1"/>
  <c r="J46" i="1" s="1"/>
  <c r="I47" i="1"/>
  <c r="H47" i="1"/>
  <c r="H46" i="1" s="1"/>
  <c r="G47" i="1"/>
  <c r="F47" i="1"/>
  <c r="F46" i="1" s="1"/>
  <c r="E47" i="1"/>
  <c r="D47" i="1"/>
  <c r="D46" i="1" s="1"/>
  <c r="I46" i="1"/>
  <c r="G46" i="1"/>
  <c r="E46" i="1"/>
  <c r="J45" i="1"/>
  <c r="H45" i="1"/>
  <c r="J44" i="1"/>
  <c r="H44" i="1"/>
  <c r="J43" i="1"/>
  <c r="H43" i="1"/>
  <c r="J42" i="1"/>
  <c r="H42" i="1"/>
  <c r="J41" i="1"/>
  <c r="H41" i="1"/>
  <c r="J40" i="1"/>
  <c r="J39" i="1" s="1"/>
  <c r="I40" i="1"/>
  <c r="H40" i="1"/>
  <c r="H39" i="1" s="1"/>
  <c r="G40" i="1"/>
  <c r="F40" i="1"/>
  <c r="F39" i="1" s="1"/>
  <c r="E40" i="1"/>
  <c r="D40" i="1"/>
  <c r="D39" i="1" s="1"/>
  <c r="I39" i="1"/>
  <c r="G39" i="1"/>
  <c r="E39" i="1"/>
  <c r="J38" i="1"/>
  <c r="H38" i="1"/>
  <c r="J37" i="1"/>
  <c r="I37" i="1"/>
  <c r="H37" i="1"/>
  <c r="G37" i="1"/>
  <c r="F37" i="1"/>
  <c r="E37" i="1"/>
  <c r="D37" i="1"/>
  <c r="H36" i="1"/>
  <c r="J36" i="1" s="1"/>
  <c r="J35" i="1" s="1"/>
  <c r="J34" i="1" s="1"/>
  <c r="I35" i="1"/>
  <c r="I34" i="1" s="1"/>
  <c r="G35" i="1"/>
  <c r="G34" i="1" s="1"/>
  <c r="F35" i="1"/>
  <c r="E35" i="1"/>
  <c r="E34" i="1" s="1"/>
  <c r="D35" i="1"/>
  <c r="F34" i="1"/>
  <c r="D34" i="1"/>
  <c r="H33" i="1"/>
  <c r="J33" i="1" s="1"/>
  <c r="J32" i="1" s="1"/>
  <c r="I32" i="1"/>
  <c r="G32" i="1"/>
  <c r="F32" i="1"/>
  <c r="E32" i="1"/>
  <c r="D32" i="1"/>
  <c r="J31" i="1"/>
  <c r="H31" i="1"/>
  <c r="J30" i="1"/>
  <c r="H30" i="1"/>
  <c r="J29" i="1"/>
  <c r="I29" i="1"/>
  <c r="H29" i="1"/>
  <c r="G29" i="1"/>
  <c r="F29" i="1"/>
  <c r="E29" i="1"/>
  <c r="D29" i="1"/>
  <c r="H28" i="1"/>
  <c r="J28" i="1" s="1"/>
  <c r="J27" i="1" s="1"/>
  <c r="I27" i="1"/>
  <c r="G27" i="1"/>
  <c r="F27" i="1"/>
  <c r="E27" i="1"/>
  <c r="D27" i="1"/>
  <c r="J26" i="1"/>
  <c r="H26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I16" i="1"/>
  <c r="H16" i="1"/>
  <c r="G16" i="1"/>
  <c r="F16" i="1"/>
  <c r="F15" i="1" s="1"/>
  <c r="E16" i="1"/>
  <c r="D16" i="1"/>
  <c r="D15" i="1" s="1"/>
  <c r="I15" i="1"/>
  <c r="G15" i="1"/>
  <c r="E15" i="1"/>
  <c r="J14" i="1"/>
  <c r="H14" i="1"/>
  <c r="J13" i="1"/>
  <c r="I13" i="1"/>
  <c r="H13" i="1"/>
  <c r="G13" i="1"/>
  <c r="F13" i="1"/>
  <c r="E13" i="1"/>
  <c r="D13" i="1"/>
  <c r="H12" i="1"/>
  <c r="J12" i="1" s="1"/>
  <c r="J11" i="1" s="1"/>
  <c r="I11" i="1"/>
  <c r="G11" i="1"/>
  <c r="F11" i="1"/>
  <c r="E11" i="1"/>
  <c r="D11" i="1"/>
  <c r="J10" i="1"/>
  <c r="J9" i="1" s="1"/>
  <c r="J8" i="1" s="1"/>
  <c r="H10" i="1"/>
  <c r="I9" i="1"/>
  <c r="H9" i="1"/>
  <c r="G9" i="1"/>
  <c r="F9" i="1"/>
  <c r="F8" i="1" s="1"/>
  <c r="F77" i="1" s="1"/>
  <c r="E9" i="1"/>
  <c r="D9" i="1"/>
  <c r="D8" i="1" s="1"/>
  <c r="I8" i="1"/>
  <c r="G8" i="1"/>
  <c r="G77" i="1" s="1"/>
  <c r="E8" i="1"/>
  <c r="J74" i="1" l="1"/>
  <c r="J73" i="1" s="1"/>
  <c r="J50" i="1"/>
  <c r="D77" i="1"/>
  <c r="H8" i="1"/>
  <c r="J15" i="1"/>
  <c r="J77" i="1" s="1"/>
  <c r="E77" i="1"/>
  <c r="I77" i="1"/>
  <c r="H11" i="1"/>
  <c r="H27" i="1"/>
  <c r="H15" i="1" s="1"/>
  <c r="H32" i="1"/>
  <c r="H35" i="1"/>
  <c r="H34" i="1" s="1"/>
  <c r="H69" i="1"/>
  <c r="H54" i="1"/>
  <c r="H50" i="1" s="1"/>
  <c r="H57" i="1"/>
  <c r="H56" i="1" s="1"/>
  <c r="H65" i="1"/>
  <c r="H62" i="1" s="1"/>
  <c r="H77" i="1" l="1"/>
</calcChain>
</file>

<file path=xl/comments1.xml><?xml version="1.0" encoding="utf-8"?>
<comments xmlns="http://schemas.openxmlformats.org/spreadsheetml/2006/main">
  <authors>
    <author>yanghw</author>
  </authors>
  <commentList>
    <comment ref="E53" authorId="0" shapeId="0">
      <text>
        <r>
          <rPr>
            <b/>
            <sz val="9"/>
            <color indexed="81"/>
            <rFont val="맑은 고딕"/>
            <family val="3"/>
            <charset val="128"/>
          </rPr>
          <t>⑳</t>
        </r>
      </text>
    </comment>
    <comment ref="I64" authorId="0" shapeId="0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결산 시 예비비 세출계정과목 사용 불가
(잔액은 다음연도이월금으로 처리)</t>
        </r>
      </text>
    </comment>
  </commentList>
</comments>
</file>

<file path=xl/sharedStrings.xml><?xml version="1.0" encoding="utf-8"?>
<sst xmlns="http://schemas.openxmlformats.org/spreadsheetml/2006/main" count="241" uniqueCount="206">
  <si>
    <t>cal1</t>
    <phoneticPr fontId="2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</si>
  <si>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</si>
  <si>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</si>
  <si>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</si>
  <si>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</si>
  <si>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</si>
  <si>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</si>
  <si>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</si>
  <si>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</si>
  <si>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cal10</t>
  </si>
  <si>
    <t>cal11</t>
  </si>
  <si>
    <t xml:space="preserve">■ 재외 한국학교 회계업무 처리지침 [별지 제7호서식] </t>
  </si>
  <si>
    <t>교비회계 세출 결산명세서</t>
    <phoneticPr fontId="2" type="noConversion"/>
  </si>
  <si>
    <t>계정과목 명세표</t>
    <phoneticPr fontId="2" type="noConversion"/>
  </si>
  <si>
    <t>(2021. 03. 01. 부터 2022. 03. 20. 까지)</t>
    <phoneticPr fontId="2" type="noConversion"/>
  </si>
  <si>
    <t>2. 세 출</t>
    <phoneticPr fontId="2" type="noConversion"/>
  </si>
  <si>
    <t xml:space="preserve">① 단위: </t>
    <phoneticPr fontId="2" type="noConversion"/>
  </si>
  <si>
    <t>(     SGD        )</t>
    <phoneticPr fontId="2" type="noConversion"/>
  </si>
  <si>
    <t>⑪ 과 목</t>
    <phoneticPr fontId="2" type="noConversion"/>
  </si>
  <si>
    <t>⑫ 예산액</t>
    <phoneticPr fontId="2" type="noConversion"/>
  </si>
  <si>
    <t>이월등증감액</t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</si>
  <si>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2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</si>
  <si>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2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</si>
  <si>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2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</si>
  <si>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2" type="noConversion"/>
  </si>
  <si>
    <t>과 목</t>
    <phoneticPr fontId="2" type="noConversion"/>
  </si>
  <si>
    <t>해설</t>
    <phoneticPr fontId="2" type="noConversion"/>
  </si>
  <si>
    <t>관</t>
  </si>
  <si>
    <t>항</t>
  </si>
  <si>
    <t>목</t>
  </si>
  <si>
    <t>⑬ 지난연도이월액</t>
    <phoneticPr fontId="2" type="noConversion"/>
  </si>
  <si>
    <t>⑭ 예비비사용액</t>
    <phoneticPr fontId="2" type="noConversion"/>
  </si>
  <si>
    <t>⑮ 전용증감액</t>
    <phoneticPr fontId="2" type="noConversion"/>
  </si>
  <si>
    <t>(⑫＋⑬＋⑭±⑮)</t>
    <phoneticPr fontId="2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</si>
  <si>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</si>
  <si>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</si>
  <si>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</si>
  <si>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</si>
  <si>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인건비</t>
    <phoneticPr fontId="2" type="noConversion"/>
  </si>
  <si>
    <t>인건비</t>
  </si>
  <si>
    <t>교원인건비</t>
    <phoneticPr fontId="2" type="noConversion"/>
  </si>
  <si>
    <t>교원인건비</t>
  </si>
  <si>
    <t>- 교원 급여 $4,256,968
   (CPF 기관부담금 포함) 
- 외부 강사비 $63,097</t>
    <phoneticPr fontId="2" type="noConversion"/>
  </si>
  <si>
    <t>현지에서 채용하는 교원과 파견교원에 대한 급여ㆍ상여 및 각종 수당
※별도 적립하지 않고 당해연도 현금으로 지급한 퇴직급여 포함</t>
    <phoneticPr fontId="2" type="noConversion"/>
  </si>
  <si>
    <t>직원및계약교직원인건비</t>
    <phoneticPr fontId="2" type="noConversion"/>
  </si>
  <si>
    <t>직원및계약교직원인건비</t>
  </si>
  <si>
    <t>- 직원 급여 $1,241,281
  (CPF 기관부담금 포함)</t>
    <phoneticPr fontId="2" type="noConversion"/>
  </si>
  <si>
    <t>현지에서 채용하는 직원, 계약교직원 및 파견교직원에 대한 인건비 및 수당
※별도 적립하지 않고 당해연도 현금으로 지급한 퇴직급여 포함</t>
    <phoneticPr fontId="2" type="noConversion"/>
  </si>
  <si>
    <t>퇴직적립금</t>
    <phoneticPr fontId="2" type="noConversion"/>
  </si>
  <si>
    <t>퇴직적립금</t>
  </si>
  <si>
    <t>퇴직적립금</t>
    <phoneticPr fontId="2" type="noConversion"/>
  </si>
  <si>
    <t>교직원 퇴직적립금으로 적립하기 위해 세입세출외현금으로 전출한 금액</t>
    <phoneticPr fontId="2" type="noConversion"/>
  </si>
  <si>
    <t>학교운영비</t>
    <phoneticPr fontId="2" type="noConversion"/>
  </si>
  <si>
    <t>학교운영비</t>
  </si>
  <si>
    <t>일반운영비</t>
    <phoneticPr fontId="2" type="noConversion"/>
  </si>
  <si>
    <t>일반운영비</t>
  </si>
  <si>
    <t>시설장비유지비</t>
    <phoneticPr fontId="2" type="noConversion"/>
  </si>
  <si>
    <t>시설장비유지비</t>
  </si>
  <si>
    <t>건축물 등 학교 시설장비의 보수 및 유지ㆍ관리비</t>
    <phoneticPr fontId="2" type="noConversion"/>
  </si>
  <si>
    <t>지급수수료</t>
    <phoneticPr fontId="2" type="noConversion"/>
  </si>
  <si>
    <t xml:space="preserve">- 교직원비자발급 $23,045
- 은행수수료 $677
- 청소용역 $126,147
- 정원관리 $12,801
- 학교방역 $10,343
- 경비용역 $63,700
- 건물화재보험 $31,180
- 결산감사 $7,900
- 자문화계 컨설팅 $4,000
- 화재점검 등 $3,538 </t>
    <phoneticPr fontId="2" type="noConversion"/>
  </si>
  <si>
    <t>지급수수료</t>
  </si>
  <si>
    <t>청소용역비, 경비용역비 등 용역에 지출한 금액과 감사수수료 등의 금액</t>
    <phoneticPr fontId="2" type="noConversion"/>
  </si>
  <si>
    <t>리스ㆍ임차료</t>
    <phoneticPr fontId="2" type="noConversion"/>
  </si>
  <si>
    <t>- 복사기 임차 $73,148
- 외부버스 임차료 $6,864</t>
    <phoneticPr fontId="2" type="noConversion"/>
  </si>
  <si>
    <t>리스ㆍ임차료</t>
  </si>
  <si>
    <t>교지, 교사, 기계기구, 집기비품 등의 리스료 및 임차료</t>
    <phoneticPr fontId="2" type="noConversion"/>
  </si>
  <si>
    <t>각종 세금ㆍ공과금</t>
    <phoneticPr fontId="2" type="noConversion"/>
  </si>
  <si>
    <t>- 운송비 등 수수료 $1,098
- NETs 사용료 $1,233
- 전화.인터넷 요금 $19,225
- 우편요금 $1,651
- 토지재산세 $21,934
- GST $239,853
- 학교 차량보험 $7,021</t>
    <phoneticPr fontId="2" type="noConversion"/>
  </si>
  <si>
    <t>각종 세금ㆍ공과금</t>
  </si>
  <si>
    <t>우편요금, 전화요금, 인터넷통신요금, 보험료, 자동차세 등 각종 세금ㆍ공과금 등</t>
    <phoneticPr fontId="2" type="noConversion"/>
  </si>
  <si>
    <t>수도광열비</t>
    <phoneticPr fontId="2" type="noConversion"/>
  </si>
  <si>
    <t>- 전기.수도요금 $211,254</t>
    <phoneticPr fontId="2" type="noConversion"/>
  </si>
  <si>
    <t>수도광열비</t>
  </si>
  <si>
    <t>전기요금, 상하수도요금, 도시가스료, 지역난방료, 취사용기연료비 등 수도광열비</t>
    <phoneticPr fontId="2" type="noConversion"/>
  </si>
  <si>
    <t>여비</t>
    <phoneticPr fontId="2" type="noConversion"/>
  </si>
  <si>
    <t xml:space="preserve">- 여비 $6,487 </t>
    <phoneticPr fontId="2" type="noConversion"/>
  </si>
  <si>
    <t>여비</t>
  </si>
  <si>
    <t>교직원 출장에 따른 소요 여비</t>
    <phoneticPr fontId="2" type="noConversion"/>
  </si>
  <si>
    <t>차량유지비</t>
    <phoneticPr fontId="2" type="noConversion"/>
  </si>
  <si>
    <t>- 주유비 $18,476
- 차량정비 $4,782</t>
    <phoneticPr fontId="2" type="noConversion"/>
  </si>
  <si>
    <t>차량유지비</t>
  </si>
  <si>
    <t>차량 유지에 드는 유류비ㆍ수리비 등 (다만, 보험료 및 자동차세는 각종 세금ㆍ공과금에 계상한다)</t>
    <phoneticPr fontId="2" type="noConversion"/>
  </si>
  <si>
    <t>소모품비</t>
    <phoneticPr fontId="2" type="noConversion"/>
  </si>
  <si>
    <t>- 사무용품 $15,786
- 프린터소모품 구입 $1,941
- 기타소모품 $5,069</t>
    <phoneticPr fontId="2" type="noConversion"/>
  </si>
  <si>
    <t>소모품비</t>
  </si>
  <si>
    <t>소모성 물품(사무용품) 구입비, 비품 수선비 등
※재물조사대상 내구성물품(비품)의 구입은 자산취득비로 편성</t>
    <phoneticPr fontId="2" type="noConversion"/>
  </si>
  <si>
    <t>복리후생비</t>
    <phoneticPr fontId="2" type="noConversion"/>
  </si>
  <si>
    <t>- 교직원 의료비 $46,197
- 직무능력개발비 $10,079
- 급량비 지원 등 $24,483
- 교직원 연수 $1,229
- 특근매식비 $318
- 교직원 정착금 $1,165
- 귀국 지원금 $4,500
- 자녀학비수당 소득세 부담금
  지원 $71,550</t>
    <phoneticPr fontId="2" type="noConversion"/>
  </si>
  <si>
    <t>복리후생비</t>
  </si>
  <si>
    <t>교직원 맞춤형 복지비 등 각종 복리후생비</t>
    <phoneticPr fontId="2" type="noConversion"/>
  </si>
  <si>
    <t>기타일반수용비</t>
    <phoneticPr fontId="2" type="noConversion"/>
  </si>
  <si>
    <t>- 교직원 채용 등 인터넷 홍보
   $4,425
- Year book 제작 $19,821
- 캘린더 제작 $5,466
- 간행물 구독 $891
- 신규교직원 면접,워크숍
  경비 $3,096
- 생수 구입 $4,699
- 코로나19 대응물품구입
  $26,954</t>
    <phoneticPr fontId="2" type="noConversion"/>
  </si>
  <si>
    <t>기타일반수용비</t>
  </si>
  <si>
    <t>인쇄비, 각종 수수료 및 사용료 등 학교 운영에 소요되는 일반적인 경비</t>
    <phoneticPr fontId="2" type="noConversion"/>
  </si>
  <si>
    <t>교육운영비</t>
    <phoneticPr fontId="2" type="noConversion"/>
  </si>
  <si>
    <t>교육운영비</t>
  </si>
  <si>
    <t>교수학습활동비</t>
    <phoneticPr fontId="2" type="noConversion"/>
  </si>
  <si>
    <t>- (국고지원금)교수학습자료
   구입 $19,595
- (국고지원금)미래교육선도
  학교운영 $36,094 
- (국고지원금)교과연구회
  운영 $5,820
- 입학식 졸업식 준비물품
  $1,024
- 행사비 $29,988
- 교재 등 인쇄 $6,323
- 교재교구구입 $158,153
- 학급운영비 $25,769
- TOEFL 시험비용 $11,872
- 성관련 예방교육 $1,200 
- 도서관 운영비 $604</t>
    <phoneticPr fontId="2" type="noConversion"/>
  </si>
  <si>
    <t>교수학습활동비</t>
  </si>
  <si>
    <t>교구ㆍ교육기자재 구입 및 유지보수비, 교육용 재료비, 교육활동 숙박비ㆍ식비ㆍ차량임차료ㆍ교통비, 학생여비, 학교행사비, 학생대회출전비, 도서관운영비, 학급교육활동경비 등 학생 교육활동 지원을 위해 소요되는 각종 경비
※재물조사대상 교구ㆍ교육기자재의 구입은 자산취득비로 편성</t>
    <phoneticPr fontId="2" type="noConversion"/>
  </si>
  <si>
    <t>학생복지비</t>
    <phoneticPr fontId="2" type="noConversion"/>
  </si>
  <si>
    <t>학생복지비</t>
  </si>
  <si>
    <t>장학금</t>
    <phoneticPr fontId="2" type="noConversion"/>
  </si>
  <si>
    <t>장학금</t>
  </si>
  <si>
    <t>저소득층학생지원 장학금 등 학생복지를 위해 지급하는 장학금</t>
    <phoneticPr fontId="2" type="noConversion"/>
  </si>
  <si>
    <t>기타학생복지비</t>
    <phoneticPr fontId="2" type="noConversion"/>
  </si>
  <si>
    <t>- (국고지원금)방과후학교 지원
   $45,531.91
 ※2020명시이월금 $16,041.91포함
- (국고지원금)저소득층지원
   $56,673
- 특수교육지원(2020명시이월금)
   $5,274.4
- 학교안전공제회비 $11,317
- 의약품 구입 $3,490
- 학생동아리,자치회 운영 등
  $5,042</t>
    <phoneticPr fontId="2" type="noConversion"/>
  </si>
  <si>
    <t>기타학생복지비</t>
  </si>
  <si>
    <t>동아리지원비, 학생자치활동, 학생안전공제회비, 학생보건비 등 학생복지에 소요되는 경비</t>
    <phoneticPr fontId="2" type="noConversion"/>
  </si>
  <si>
    <t>업무추진비</t>
    <phoneticPr fontId="2" type="noConversion"/>
  </si>
  <si>
    <t>업무추진비</t>
  </si>
  <si>
    <t>- 부서별협의회 $5,313
- 교직원 워크숍 $8,099
- 교직원간담회 $1,937
- 유관기관업무협의 $356
- 경조사 $2,800
- 대학입학 워크숍 $788</t>
    <phoneticPr fontId="2" type="noConversion"/>
  </si>
  <si>
    <t>학교운영·사업추진을 위해 소요되는 경비</t>
    <phoneticPr fontId="2" type="noConversion"/>
  </si>
  <si>
    <t>법인운영비</t>
    <phoneticPr fontId="2" type="noConversion"/>
  </si>
  <si>
    <t>법인운영비</t>
  </si>
  <si>
    <t>이사회운영비</t>
    <phoneticPr fontId="2" type="noConversion"/>
  </si>
  <si>
    <t>이사회운영비</t>
  </si>
  <si>
    <t>재외국민교육법 시행규칙 제15조 제4항 제2호에 따라 학교법인의 재정이 열악하여 학교에서 부담하는 법인 이사회 운영에 소요되는 회의비 등 각종 경비</t>
    <phoneticPr fontId="2" type="noConversion"/>
  </si>
  <si>
    <t>재외국민교육법 시행규칙 제15조 제4항 제2호에 따라 학교법인의 재정이 열악하여 학교에서 부담하는 법인 사무직원 인건비, 공공요금, 세금 및 공과금 등 법인의 일반운영비</t>
    <phoneticPr fontId="2" type="noConversion"/>
  </si>
  <si>
    <t>수익자부담경비</t>
    <phoneticPr fontId="2" type="noConversion"/>
  </si>
  <si>
    <t>수익자부담경비</t>
  </si>
  <si>
    <t>학교급식비</t>
    <phoneticPr fontId="2" type="noConversion"/>
  </si>
  <si>
    <t>(수익자부담)총531,228.9
- 인건비 $309,761.55
- 재료비 $185,401.19
- 운영비 $36,066.16
*급식비: 세입대비 결산 잔액
 $411.75 (22학년도 급식비로 추경
 예산에 반영하여 사용 예정)
 ※ 급식소는 학교와 별도 법인
    으로 싱가포르 정부의 승인을 
    받아 운영</t>
    <phoneticPr fontId="2" type="noConversion"/>
  </si>
  <si>
    <t>학교급식비</t>
  </si>
  <si>
    <t>학교급식실 운영비, 위탁급식 운영비, 급식재료 구입비, 우유급식비 및 학교급식 업무 종사자 인건비 등 학교급식 운영 관련 소요 비용</t>
    <phoneticPr fontId="2" type="noConversion"/>
  </si>
  <si>
    <t>방과후학교교육활동비</t>
  </si>
  <si>
    <t>- 재료비 $4,781
- 강사비 $110,861</t>
    <phoneticPr fontId="2" type="noConversion"/>
  </si>
  <si>
    <t>방과후학교 교육활동 프로그램 운영 관련 소요 비용</t>
    <phoneticPr fontId="2" type="noConversion"/>
  </si>
  <si>
    <t>현장학습비</t>
  </si>
  <si>
    <t>현장체험학습(수학여행, 소풍, 견학 등) 및 수련활동(극기훈련, 야영수련, 학년별 수련 등) 운영 관련 소요 비용</t>
    <phoneticPr fontId="2" type="noConversion"/>
  </si>
  <si>
    <t>통학차량비</t>
    <phoneticPr fontId="2" type="noConversion"/>
  </si>
  <si>
    <t>통학차량비</t>
  </si>
  <si>
    <t>통학차량 운영을 위한 소요 비용</t>
    <phoneticPr fontId="2" type="noConversion"/>
  </si>
  <si>
    <t>기타수익자부담경비</t>
  </si>
  <si>
    <t>- AP Exam 비용, 특례특강 등
  $25,423</t>
    <phoneticPr fontId="2" type="noConversion"/>
  </si>
  <si>
    <t>상기 이외의 기타 수익자부담 활동 관련 소요 비용</t>
    <phoneticPr fontId="2" type="noConversion"/>
  </si>
  <si>
    <t>자산취득비</t>
    <phoneticPr fontId="2" type="noConversion"/>
  </si>
  <si>
    <t>자산취득비</t>
  </si>
  <si>
    <t>- 원격교육지원(컴퓨터 등 
  구입_특이소요) $49,542
- 프린터 구입 $279
- 에어컨 구입 $1,600
- Token Sanner, 화이트보드 등 
  기타비품 구입 $20,000</t>
    <phoneticPr fontId="2" type="noConversion"/>
  </si>
  <si>
    <t>자산(도서 제외)의 변동을 가져오는 물품 구입비</t>
    <phoneticPr fontId="2" type="noConversion"/>
  </si>
  <si>
    <t>도서구입비</t>
    <phoneticPr fontId="2" type="noConversion"/>
  </si>
  <si>
    <t>- 도서관 도서 구입 $4,341</t>
    <phoneticPr fontId="2" type="noConversion"/>
  </si>
  <si>
    <t>도서구입비</t>
  </si>
  <si>
    <t>도서관, 학급문고 등 도서구입비</t>
    <phoneticPr fontId="2" type="noConversion"/>
  </si>
  <si>
    <t>시설(대수선)비</t>
  </si>
  <si>
    <t>시설(대수선)비</t>
    <phoneticPr fontId="2" type="noConversion"/>
  </si>
  <si>
    <t>시설비</t>
    <phoneticPr fontId="2" type="noConversion"/>
  </si>
  <si>
    <t>- (국고지원금_시설비)
   교사동 증축 공사 $560,825 
- (학교예산)교사동 증축 공사
   $560,825
   (학교예산)설계용역,수수료 등 
   $$172,912</t>
    <phoneticPr fontId="2" type="noConversion"/>
  </si>
  <si>
    <t>시설비</t>
  </si>
  <si>
    <t>학교의 시설 취득에 필요한 설계비, 시설비, 감리비, 시설부대비 등 대규모 시설비</t>
    <phoneticPr fontId="2" type="noConversion"/>
  </si>
  <si>
    <t>대수선비</t>
    <phoneticPr fontId="2" type="noConversion"/>
  </si>
  <si>
    <t>대수선비</t>
  </si>
  <si>
    <t>학교건물, 시설물 등의 대규모 수선에 소요되는 비용</t>
    <phoneticPr fontId="2" type="noConversion"/>
  </si>
  <si>
    <t>임차보증금지급지출</t>
    <phoneticPr fontId="2" type="noConversion"/>
  </si>
  <si>
    <t>임차보증금지급지출</t>
  </si>
  <si>
    <t>학교건물 임차보증금 등 향후 회수가 예정된 임차보증금 지급액</t>
    <phoneticPr fontId="2" type="noConversion"/>
  </si>
  <si>
    <t>차입원리금상환</t>
    <phoneticPr fontId="2" type="noConversion"/>
  </si>
  <si>
    <t>차입원리금상환</t>
  </si>
  <si>
    <t>차입금상환</t>
    <phoneticPr fontId="2" type="noConversion"/>
  </si>
  <si>
    <t>차입금상환</t>
  </si>
  <si>
    <t>일시차입금상환</t>
    <phoneticPr fontId="2" type="noConversion"/>
  </si>
  <si>
    <t>일시차입금상환</t>
  </si>
  <si>
    <t>일시차입금의 상환액</t>
    <phoneticPr fontId="2" type="noConversion"/>
  </si>
  <si>
    <t>장기차입금상환</t>
    <phoneticPr fontId="2" type="noConversion"/>
  </si>
  <si>
    <t>장기차입금상환</t>
  </si>
  <si>
    <t>장기차입금 상환액</t>
    <phoneticPr fontId="2" type="noConversion"/>
  </si>
  <si>
    <t>이자비용</t>
    <phoneticPr fontId="2" type="noConversion"/>
  </si>
  <si>
    <t>이자비용</t>
  </si>
  <si>
    <t>차입금 이자 지급에 소요되는 비용</t>
    <phoneticPr fontId="2" type="noConversion"/>
  </si>
  <si>
    <t>기타지출</t>
    <phoneticPr fontId="2" type="noConversion"/>
  </si>
  <si>
    <t>기타지출</t>
  </si>
  <si>
    <t>예비비</t>
    <phoneticPr fontId="2" type="noConversion"/>
  </si>
  <si>
    <t>예비비</t>
    <phoneticPr fontId="2" type="noConversion"/>
  </si>
  <si>
    <t>재해ㆍ재난 관련 비용 등 예측할 수 없는 예산외의 지출이나 예산의 초과지출에 충당하기 위한 예산상의 유보재원
※예비비를 사용할 때에는 예비비의 예산을 빼서 해당 과목 예산을 증가시킴</t>
    <phoneticPr fontId="2" type="noConversion"/>
  </si>
  <si>
    <t>적립금전출액</t>
    <phoneticPr fontId="2" type="noConversion"/>
  </si>
  <si>
    <t>적립금전출액</t>
  </si>
  <si>
    <t>적립금전출액</t>
    <phoneticPr fontId="2" type="noConversion"/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</si>
  <si>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2" type="noConversion"/>
  </si>
  <si>
    <t>반환금</t>
    <phoneticPr fontId="2" type="noConversion"/>
  </si>
  <si>
    <t>반환금</t>
  </si>
  <si>
    <t>반환금</t>
    <phoneticPr fontId="2" type="noConversion"/>
  </si>
  <si>
    <t>교육부지원금, 기타국고지원금, 기타지원금으로 지원받은 목적사업비 등의 집행 잔액 반환금</t>
    <phoneticPr fontId="2" type="noConversion"/>
  </si>
  <si>
    <t>환차손</t>
    <phoneticPr fontId="2" type="noConversion"/>
  </si>
  <si>
    <t>환차손</t>
  </si>
  <si>
    <t>환차손</t>
    <phoneticPr fontId="2" type="noConversion"/>
  </si>
  <si>
    <t>환율의 차이로 인해 발생하는 손실</t>
    <phoneticPr fontId="2" type="noConversion"/>
  </si>
  <si>
    <t>잡지출</t>
    <phoneticPr fontId="2" type="noConversion"/>
  </si>
  <si>
    <t>잡지출</t>
  </si>
  <si>
    <t>잡지출</t>
    <phoneticPr fontId="2" type="noConversion"/>
  </si>
  <si>
    <t>예측하지 못한 기타 특별히 발생한 손실</t>
    <phoneticPr fontId="2" type="noConversion"/>
  </si>
  <si>
    <t>다음연도이월금</t>
    <phoneticPr fontId="2" type="noConversion"/>
  </si>
  <si>
    <t>다음연도이월금</t>
  </si>
  <si>
    <t>다음연도이월금</t>
    <phoneticPr fontId="2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</si>
  <si>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2" type="noConversion"/>
  </si>
  <si>
    <t>㉑ 다음연도이월사업비</t>
  </si>
  <si>
    <t>다음연도에 이월되는 명시이월, 사고이월 및 계속비이월 금액
※정산대상재원사용잔액은 명시이월로 구분함
※이월사업비는 예산현액으로 관리함</t>
    <phoneticPr fontId="2" type="noConversion"/>
  </si>
  <si>
    <t>다음연도이월순세계잉여금</t>
    <phoneticPr fontId="2" type="noConversion"/>
  </si>
  <si>
    <t>다음연도이월순세계잉여금</t>
  </si>
  <si>
    <t>다음연도로 이월되는 순세계잉여금 금액</t>
    <phoneticPr fontId="2" type="noConversion"/>
  </si>
  <si>
    <t>㉒ 세출 총계</t>
    <phoneticPr fontId="2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</si>
  <si>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</si>
  <si>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2" type="noConversion"/>
  </si>
  <si>
    <t>- 시설물유지관리 $89,349
- 에어컨유지보수 $30,458
- 전산장비유지보수 $9,738
- 전화유지보수 $7,000
- 전기유지보수 $14,065
- 교육환경개선
 (강당무대교체,체육장확충등) 
  $172,745
 ※ 국고지원금 $103,051 포함</t>
    <phoneticPr fontId="2" type="noConversion"/>
  </si>
  <si>
    <r>
      <t xml:space="preserve">- (국고지원_명시이월금)
   시설비(교사증축) $956,960 
   방과후운영지원 $32,101.41
   소계 $989,061.41
 - 사고이월금
   학교체육장 확충공사 $36,500
   (국고지원금$14,178 포함)
 </t>
    </r>
    <r>
      <rPr>
        <b/>
        <sz val="9"/>
        <color theme="1"/>
        <rFont val="맑은 고딕"/>
        <family val="3"/>
        <charset val="129"/>
        <scheme val="major"/>
      </rPr>
      <t>*총계 $1,025,561.41</t>
    </r>
    <phoneticPr fontId="2" type="noConversion"/>
  </si>
  <si>
    <r>
      <t xml:space="preserve">- (국고지원금)저소득층자녀 학비 
   지원 $109,460.3
   ※ 2022.4.6. 반납 완료
 - (수익자_급식비 잔액)$411.75
 - (순세계잉여금)$1,564,632.2
 </t>
    </r>
    <r>
      <rPr>
        <b/>
        <sz val="9"/>
        <color theme="1"/>
        <rFont val="맑은 고딕"/>
        <family val="3"/>
        <charset val="129"/>
        <scheme val="major"/>
      </rPr>
      <t>*총계 $1,674,504.25</t>
    </r>
    <r>
      <rPr>
        <sz val="9"/>
        <color theme="1"/>
        <rFont val="맑은 고딕"/>
        <family val="3"/>
        <charset val="129"/>
        <scheme val="major"/>
      </rPr>
      <t xml:space="preserve">
  ※ 교사동 공사 비용 이월금이 
   포함되어 있으며,  2022학년도 
   추경에 반영하여 집행 예정
  ※ 참고:2021 이월금$852,813.47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</si>
</sst>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9"/>
      <color theme="1"/>
      <name val="돋움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b/>
      <sz val="9"/>
      <color indexed="81"/>
      <name val="맑은 고딕"/>
      <family val="3"/>
      <charset val="128"/>
    </font>
    <font>
      <b/>
      <sz val="9"/>
      <color indexed="8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39393"/>
        <bgColor indexed="64"/>
      </patternFill>
    </fill>
  </fills>
  <borders count="43">
    <border>
      <left/>
      <right/>
      <top/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thick">
        <color rgb="FF939393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ck">
        <color rgb="FF9393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939393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/>
      <top/>
      <bottom style="thick">
        <color rgb="FF9393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rgb="FF939393"/>
      </bottom>
      <diagonal/>
    </border>
    <border>
      <left style="thin">
        <color theme="0" tint="-0.34998626667073579"/>
      </left>
      <right style="thick">
        <color rgb="FF939393"/>
      </right>
      <top style="thin">
        <color theme="0" tint="-0.34998626667073579"/>
      </top>
      <bottom style="thick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/>
      <right style="thin">
        <color rgb="FF939393"/>
      </right>
      <top style="thin">
        <color rgb="FF939393"/>
      </top>
      <bottom style="thick">
        <color rgb="FF999999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ck">
        <color rgb="FF999999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 wrapText="1"/>
      <protection locked="0"/>
    </xf>
    <xf numFmtId="0" fontId="8" fillId="0" borderId="5" xfId="0" applyFont="1" applyBorder="1" applyAlignment="1" applyProtection="1">
      <alignment horizontal="center" vertical="center" shrinkToFit="1"/>
    </xf>
    <xf numFmtId="0" fontId="9" fillId="0" borderId="0" xfId="0" applyFont="1" applyProtection="1">
      <alignment vertical="center"/>
      <protection locked="0"/>
    </xf>
    <xf numFmtId="0" fontId="10" fillId="2" borderId="7" xfId="0" applyFont="1" applyFill="1" applyBorder="1" applyAlignment="1" applyProtection="1">
      <alignment horizontal="centerContinuous" vertical="center"/>
    </xf>
    <xf numFmtId="0" fontId="10" fillId="2" borderId="8" xfId="0" applyFont="1" applyFill="1" applyBorder="1" applyAlignment="1" applyProtection="1">
      <alignment horizontal="centerContinuous" vertical="center"/>
    </xf>
    <xf numFmtId="0" fontId="7" fillId="0" borderId="10" xfId="0" applyFont="1" applyBorder="1" applyAlignment="1" applyProtection="1">
      <alignment horizontal="left" vertical="center" shrinkToFit="1"/>
    </xf>
    <xf numFmtId="0" fontId="7" fillId="0" borderId="11" xfId="0" applyFont="1" applyBorder="1" applyAlignment="1" applyProtection="1">
      <alignment horizontal="left" vertical="center" shrinkToFit="1"/>
    </xf>
    <xf numFmtId="0" fontId="7" fillId="0" borderId="12" xfId="0" applyFont="1" applyBorder="1" applyAlignment="1" applyProtection="1">
      <alignment horizontal="center" vertical="center" shrinkToFit="1"/>
    </xf>
    <xf numFmtId="0" fontId="7" fillId="0" borderId="14" xfId="0" applyFont="1" applyBorder="1" applyAlignment="1" applyProtection="1">
      <alignment horizontal="center" vertical="center" shrinkToFit="1"/>
    </xf>
    <xf numFmtId="0" fontId="7" fillId="0" borderId="15" xfId="0" applyFont="1" applyBorder="1" applyAlignment="1" applyProtection="1">
      <alignment horizontal="center" vertical="center" shrinkToFit="1"/>
    </xf>
    <xf numFmtId="0" fontId="7" fillId="0" borderId="16" xfId="0" applyFont="1" applyBorder="1" applyAlignment="1" applyProtection="1">
      <alignment horizontal="center" vertical="center" shrinkToFit="1"/>
    </xf>
    <xf numFmtId="0" fontId="10" fillId="2" borderId="18" xfId="0" applyFont="1" applyFill="1" applyBorder="1" applyAlignment="1" applyProtection="1">
      <alignment horizontal="centerContinuous" vertical="center"/>
    </xf>
    <xf numFmtId="0" fontId="10" fillId="2" borderId="19" xfId="0" applyFont="1" applyFill="1" applyBorder="1" applyAlignment="1" applyProtection="1">
      <alignment horizontal="centerContinuous" vertical="center"/>
    </xf>
    <xf numFmtId="0" fontId="11" fillId="3" borderId="21" xfId="0" applyFont="1" applyFill="1" applyBorder="1" applyAlignment="1" applyProtection="1">
      <alignment horizontal="left" vertical="center"/>
    </xf>
    <xf numFmtId="0" fontId="11" fillId="3" borderId="22" xfId="0" applyFont="1" applyFill="1" applyBorder="1" applyAlignment="1" applyProtection="1">
      <alignment horizontal="left" vertical="center"/>
    </xf>
    <xf numFmtId="0" fontId="11" fillId="3" borderId="23" xfId="0" applyFont="1" applyFill="1" applyBorder="1" applyAlignment="1" applyProtection="1">
      <alignment horizontal="left" vertical="center"/>
    </xf>
    <xf numFmtId="41" fontId="12" fillId="3" borderId="14" xfId="1" applyFont="1" applyFill="1" applyBorder="1" applyAlignment="1" applyProtection="1">
      <alignment vertical="center" wrapText="1"/>
    </xf>
    <xf numFmtId="0" fontId="5" fillId="3" borderId="24" xfId="0" applyFont="1" applyFill="1" applyBorder="1" applyAlignment="1" applyProtection="1">
      <alignment vertical="center" wrapText="1"/>
    </xf>
    <xf numFmtId="0" fontId="11" fillId="3" borderId="25" xfId="0" applyFont="1" applyFill="1" applyBorder="1" applyAlignment="1" applyProtection="1">
      <alignment horizontal="left" vertical="center"/>
    </xf>
    <xf numFmtId="0" fontId="11" fillId="3" borderId="26" xfId="0" applyFont="1" applyFill="1" applyBorder="1" applyAlignment="1" applyProtection="1">
      <alignment horizontal="left" vertical="center"/>
    </xf>
    <xf numFmtId="0" fontId="13" fillId="0" borderId="27" xfId="0" applyFont="1" applyBorder="1" applyAlignment="1" applyProtection="1">
      <alignment horizontal="left" vertical="center"/>
    </xf>
    <xf numFmtId="0" fontId="11" fillId="4" borderId="28" xfId="0" applyFont="1" applyFill="1" applyBorder="1" applyAlignment="1" applyProtection="1">
      <alignment horizontal="left" vertical="center"/>
    </xf>
    <xf numFmtId="0" fontId="11" fillId="4" borderId="23" xfId="0" applyFont="1" applyFill="1" applyBorder="1" applyAlignment="1" applyProtection="1">
      <alignment horizontal="left" vertical="center"/>
    </xf>
    <xf numFmtId="41" fontId="12" fillId="4" borderId="14" xfId="1" applyFont="1" applyFill="1" applyBorder="1" applyAlignment="1" applyProtection="1">
      <alignment vertical="center" wrapText="1"/>
    </xf>
    <xf numFmtId="0" fontId="5" fillId="4" borderId="24" xfId="0" applyFont="1" applyFill="1" applyBorder="1" applyAlignment="1" applyProtection="1">
      <alignment vertical="center" wrapText="1"/>
    </xf>
    <xf numFmtId="0" fontId="13" fillId="0" borderId="29" xfId="0" applyFont="1" applyBorder="1" applyAlignment="1" applyProtection="1">
      <alignment horizontal="left" vertical="center"/>
    </xf>
    <xf numFmtId="0" fontId="11" fillId="4" borderId="26" xfId="0" applyFont="1" applyFill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left" vertical="center"/>
    </xf>
    <xf numFmtId="0" fontId="13" fillId="0" borderId="30" xfId="0" applyFont="1" applyBorder="1" applyAlignment="1" applyProtection="1">
      <alignment horizontal="left" vertical="center"/>
    </xf>
    <xf numFmtId="41" fontId="14" fillId="0" borderId="14" xfId="1" applyFont="1" applyBorder="1" applyAlignment="1" applyProtection="1">
      <alignment vertical="center" wrapText="1"/>
      <protection locked="0"/>
    </xf>
    <xf numFmtId="41" fontId="14" fillId="5" borderId="14" xfId="1" applyFont="1" applyFill="1" applyBorder="1" applyAlignment="1" applyProtection="1">
      <alignment vertical="center" wrapText="1"/>
      <protection locked="0"/>
    </xf>
    <xf numFmtId="0" fontId="6" fillId="0" borderId="24" xfId="0" quotePrefix="1" applyFont="1" applyBorder="1" applyAlignment="1" applyProtection="1">
      <alignment vertical="center" wrapText="1"/>
      <protection locked="0"/>
    </xf>
    <xf numFmtId="0" fontId="13" fillId="0" borderId="26" xfId="0" applyFont="1" applyBorder="1" applyAlignment="1" applyProtection="1">
      <alignment horizontal="left" vertical="center" wrapText="1"/>
    </xf>
    <xf numFmtId="41" fontId="14" fillId="4" borderId="14" xfId="1" applyFont="1" applyFill="1" applyBorder="1" applyAlignment="1" applyProtection="1">
      <alignment vertical="center" wrapText="1"/>
    </xf>
    <xf numFmtId="0" fontId="6" fillId="4" borderId="24" xfId="0" applyFont="1" applyFill="1" applyBorder="1" applyAlignment="1" applyProtection="1">
      <alignment vertical="center" wrapText="1"/>
    </xf>
    <xf numFmtId="0" fontId="6" fillId="0" borderId="24" xfId="0" applyFont="1" applyBorder="1" applyAlignment="1" applyProtection="1">
      <alignment vertical="center" wrapText="1"/>
      <protection locked="0"/>
    </xf>
    <xf numFmtId="41" fontId="14" fillId="3" borderId="14" xfId="1" applyFont="1" applyFill="1" applyBorder="1" applyAlignment="1" applyProtection="1">
      <alignment vertical="center" wrapText="1"/>
    </xf>
    <xf numFmtId="0" fontId="6" fillId="3" borderId="24" xfId="0" applyFont="1" applyFill="1" applyBorder="1" applyAlignment="1" applyProtection="1">
      <alignment vertical="center" wrapText="1"/>
    </xf>
    <xf numFmtId="0" fontId="6" fillId="0" borderId="24" xfId="0" quotePrefix="1" applyFont="1" applyFill="1" applyBorder="1" applyAlignment="1" applyProtection="1">
      <alignment vertical="center" wrapText="1"/>
      <protection locked="0"/>
    </xf>
    <xf numFmtId="0" fontId="13" fillId="0" borderId="26" xfId="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15" fillId="0" borderId="24" xfId="0" quotePrefix="1" applyFont="1" applyBorder="1" applyAlignment="1" applyProtection="1">
      <alignment vertical="center" wrapText="1"/>
      <protection locked="0"/>
    </xf>
    <xf numFmtId="0" fontId="15" fillId="5" borderId="24" xfId="0" applyFont="1" applyFill="1" applyBorder="1" applyAlignment="1" applyProtection="1">
      <alignment vertical="center" wrapText="1"/>
      <protection locked="0"/>
    </xf>
    <xf numFmtId="41" fontId="14" fillId="0" borderId="14" xfId="1" applyFont="1" applyFill="1" applyBorder="1" applyAlignment="1" applyProtection="1">
      <alignment vertical="center" wrapText="1"/>
      <protection locked="0"/>
    </xf>
    <xf numFmtId="0" fontId="6" fillId="5" borderId="24" xfId="0" quotePrefix="1" applyFont="1" applyFill="1" applyBorder="1" applyAlignment="1" applyProtection="1">
      <alignment vertical="center" wrapText="1"/>
      <protection locked="0"/>
    </xf>
    <xf numFmtId="0" fontId="15" fillId="5" borderId="24" xfId="0" quotePrefix="1" applyFont="1" applyFill="1" applyBorder="1" applyAlignment="1" applyProtection="1">
      <alignment vertical="center" wrapText="1"/>
      <protection locked="0"/>
    </xf>
    <xf numFmtId="0" fontId="15" fillId="0" borderId="24" xfId="0" quotePrefix="1" applyFont="1" applyFill="1" applyBorder="1" applyAlignment="1" applyProtection="1">
      <alignment vertical="center" wrapText="1"/>
      <protection locked="0"/>
    </xf>
    <xf numFmtId="0" fontId="11" fillId="0" borderId="27" xfId="0" applyFont="1" applyFill="1" applyBorder="1" applyAlignment="1" applyProtection="1">
      <alignment horizontal="left" vertical="center"/>
    </xf>
    <xf numFmtId="0" fontId="11" fillId="0" borderId="29" xfId="0" applyFont="1" applyFill="1" applyBorder="1" applyAlignment="1" applyProtection="1">
      <alignment horizontal="left" vertical="center"/>
    </xf>
    <xf numFmtId="41" fontId="14" fillId="6" borderId="14" xfId="1" applyFont="1" applyFill="1" applyBorder="1" applyAlignment="1" applyProtection="1">
      <alignment vertical="center" wrapText="1"/>
      <protection locked="0"/>
    </xf>
    <xf numFmtId="0" fontId="13" fillId="0" borderId="29" xfId="0" applyFont="1" applyFill="1" applyBorder="1" applyAlignment="1" applyProtection="1">
      <alignment horizontal="left" vertical="center"/>
    </xf>
    <xf numFmtId="0" fontId="16" fillId="0" borderId="30" xfId="0" applyFont="1" applyBorder="1" applyAlignment="1" applyProtection="1">
      <alignment horizontal="left" vertical="center"/>
    </xf>
    <xf numFmtId="41" fontId="14" fillId="0" borderId="14" xfId="1" quotePrefix="1" applyFont="1" applyBorder="1" applyAlignment="1" applyProtection="1">
      <alignment vertical="center" wrapText="1"/>
      <protection locked="0"/>
    </xf>
    <xf numFmtId="41" fontId="18" fillId="0" borderId="14" xfId="1" quotePrefix="1" applyFont="1" applyBorder="1" applyAlignment="1" applyProtection="1">
      <alignment vertical="center" wrapText="1"/>
      <protection locked="0"/>
    </xf>
    <xf numFmtId="0" fontId="13" fillId="0" borderId="31" xfId="0" applyFont="1" applyBorder="1" applyAlignment="1" applyProtection="1">
      <alignment horizontal="left" vertical="center"/>
    </xf>
    <xf numFmtId="0" fontId="13" fillId="0" borderId="32" xfId="0" applyFont="1" applyBorder="1" applyAlignment="1" applyProtection="1">
      <alignment horizontal="left" vertical="center"/>
    </xf>
    <xf numFmtId="0" fontId="13" fillId="0" borderId="33" xfId="0" applyFont="1" applyBorder="1" applyAlignment="1" applyProtection="1">
      <alignment horizontal="left" vertical="center"/>
    </xf>
    <xf numFmtId="0" fontId="13" fillId="0" borderId="34" xfId="0" applyFont="1" applyBorder="1" applyAlignment="1" applyProtection="1">
      <alignment horizontal="left" vertical="center"/>
    </xf>
    <xf numFmtId="0" fontId="13" fillId="0" borderId="35" xfId="0" applyFont="1" applyBorder="1" applyAlignment="1" applyProtection="1">
      <alignment horizontal="left" vertical="center"/>
    </xf>
    <xf numFmtId="41" fontId="11" fillId="3" borderId="38" xfId="1" applyFont="1" applyFill="1" applyBorder="1" applyAlignment="1" applyProtection="1">
      <alignment vertical="center"/>
    </xf>
    <xf numFmtId="41" fontId="14" fillId="3" borderId="39" xfId="1" applyFont="1" applyFill="1" applyBorder="1" applyAlignment="1" applyProtection="1">
      <alignment vertical="center" wrapText="1"/>
    </xf>
    <xf numFmtId="0" fontId="6" fillId="3" borderId="40" xfId="0" applyFont="1" applyFill="1" applyBorder="1" applyAlignment="1" applyProtection="1">
      <alignment vertical="center" wrapText="1"/>
    </xf>
    <xf numFmtId="41" fontId="18" fillId="0" borderId="14" xfId="1" quotePrefix="1" applyFont="1" applyBorder="1" applyAlignment="1" applyProtection="1">
      <alignment vertical="top" wrapText="1"/>
      <protection locked="0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19" fillId="7" borderId="41" xfId="0" applyFont="1" applyFill="1" applyBorder="1" applyAlignment="1" applyProtection="1">
      <alignment horizontal="center" vertical="center" wrapText="1"/>
    </xf>
    <xf numFmtId="0" fontId="20" fillId="0" borderId="42" xfId="0" applyFont="1" applyBorder="1" applyAlignment="1" applyProtection="1">
      <alignment horizontal="justify" vertical="center" wrapText="1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center" vertical="center" shrinkToFit="1"/>
    </xf>
    <xf numFmtId="0" fontId="7" fillId="0" borderId="16" xfId="0" applyFont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horizontal="center" vertical="center" shrinkToFit="1"/>
    </xf>
    <xf numFmtId="0" fontId="7" fillId="0" borderId="17" xfId="0" applyFont="1" applyBorder="1" applyAlignment="1" applyProtection="1">
      <alignment horizontal="center" vertical="center" shrinkToFit="1"/>
    </xf>
    <xf numFmtId="0" fontId="10" fillId="2" borderId="9" xfId="0" applyFont="1" applyFill="1" applyBorder="1" applyAlignment="1" applyProtection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Q81"/>
  <sheetViews>
    <sheetView showGridLines="0" tabSelected="1" zoomScale="115" zoomScaleNormal="115" zoomScaleSheetLayoutView="70" workbookViewId="0">
      <pane xSplit="3" ySplit="7" topLeftCell="G29" activePane="bottomRight" state="frozen"/>
      <selection pane="topRight" activeCell="E1" sqref="E1"/>
      <selection pane="bottomLeft" activeCell="A8" sqref="A8"/>
      <selection pane="bottomRight" activeCell="H31" sqref="H31"/>
    </sheetView>
  </sheetViews>
  <sheetFormatPr defaultColWidth="9" defaultRowHeight="16.5" x14ac:dyDescent="0.3"/>
  <cols>
    <col min="1" max="2" width="4.625" style="1" customWidth="1"/>
    <col min="3" max="3" width="25.625" style="1" customWidth="1"/>
    <col min="4" max="10" width="17.625" style="1" customWidth="1"/>
    <col min="11" max="11" width="25.625" style="1" customWidth="1"/>
    <col min="12" max="13" width="9" style="1"/>
    <col min="14" max="15" width="4.625" style="1" customWidth="1"/>
    <col min="16" max="16" width="25.625" style="1" customWidth="1"/>
    <col min="17" max="17" width="70.625" style="1" customWidth="1"/>
    <col min="18" max="16384" width="9" style="1"/>
  </cols>
  <sheetData>
    <row r="1" spans="1:17" hidden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7" x14ac:dyDescent="0.3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7" ht="26.25" customHeight="1" x14ac:dyDescent="0.3">
      <c r="A3" s="74" t="s">
        <v>12</v>
      </c>
      <c r="B3" s="74"/>
      <c r="C3" s="74"/>
      <c r="D3" s="74"/>
      <c r="E3" s="74"/>
      <c r="F3" s="74"/>
      <c r="G3" s="74"/>
      <c r="H3" s="74"/>
      <c r="I3" s="74"/>
      <c r="J3" s="74"/>
      <c r="K3" s="74"/>
      <c r="N3" s="74" t="s">
        <v>13</v>
      </c>
      <c r="O3" s="74"/>
      <c r="P3" s="74"/>
      <c r="Q3" s="74"/>
    </row>
    <row r="4" spans="1:17" x14ac:dyDescent="0.3">
      <c r="A4" s="75" t="s">
        <v>14</v>
      </c>
      <c r="B4" s="75"/>
      <c r="C4" s="75"/>
      <c r="D4" s="75"/>
      <c r="E4" s="75"/>
      <c r="F4" s="75"/>
      <c r="G4" s="75"/>
      <c r="H4" s="75"/>
      <c r="I4" s="75"/>
      <c r="J4" s="75"/>
      <c r="K4" s="75"/>
      <c r="N4" s="2"/>
      <c r="O4" s="2"/>
      <c r="P4" s="2"/>
      <c r="Q4" s="2"/>
    </row>
    <row r="5" spans="1:17" ht="17.25" thickBot="1" x14ac:dyDescent="0.35">
      <c r="A5" s="3" t="s">
        <v>15</v>
      </c>
      <c r="B5" s="4"/>
      <c r="C5" s="4"/>
      <c r="D5" s="4"/>
      <c r="E5" s="4"/>
      <c r="F5" s="4"/>
      <c r="G5" s="4"/>
      <c r="H5" s="4"/>
      <c r="I5" s="4"/>
      <c r="J5" s="5" t="s">
        <v>16</v>
      </c>
      <c r="K5" s="6" t="s">
        <v>17</v>
      </c>
      <c r="N5" s="2"/>
      <c r="O5" s="2"/>
      <c r="P5" s="2"/>
      <c r="Q5" s="2"/>
    </row>
    <row r="6" spans="1:17" s="8" customFormat="1" ht="18" customHeight="1" thickTop="1" x14ac:dyDescent="0.3">
      <c r="A6" s="76" t="s">
        <v>18</v>
      </c>
      <c r="B6" s="77"/>
      <c r="C6" s="77"/>
      <c r="D6" s="78" t="s">
        <v>19</v>
      </c>
      <c r="E6" s="77" t="s">
        <v>20</v>
      </c>
      <c r="F6" s="77"/>
      <c r="G6" s="80"/>
      <c r="H6" s="7" t="s">
        <v>21</v>
      </c>
      <c r="I6" s="81" t="s">
        <v>22</v>
      </c>
      <c r="J6" s="7" t="s">
        <v>23</v>
      </c>
      <c r="K6" s="83" t="s">
        <v>24</v>
      </c>
      <c r="N6" s="9" t="s">
        <v>25</v>
      </c>
      <c r="O6" s="10"/>
      <c r="P6" s="10"/>
      <c r="Q6" s="85" t="s">
        <v>26</v>
      </c>
    </row>
    <row r="7" spans="1:17" s="8" customFormat="1" ht="18" customHeight="1" x14ac:dyDescent="0.3">
      <c r="A7" s="11" t="s">
        <v>27</v>
      </c>
      <c r="B7" s="12" t="s">
        <v>28</v>
      </c>
      <c r="C7" s="13" t="s">
        <v>29</v>
      </c>
      <c r="D7" s="79"/>
      <c r="E7" s="14" t="s">
        <v>30</v>
      </c>
      <c r="F7" s="15" t="s">
        <v>31</v>
      </c>
      <c r="G7" s="15" t="s">
        <v>32</v>
      </c>
      <c r="H7" s="16" t="s">
        <v>33</v>
      </c>
      <c r="I7" s="82"/>
      <c r="J7" s="16" t="s">
        <v>34</v>
      </c>
      <c r="K7" s="84"/>
      <c r="N7" s="17" t="s">
        <v>35</v>
      </c>
      <c r="O7" s="18" t="s">
        <v>36</v>
      </c>
      <c r="P7" s="18" t="s">
        <v>37</v>
      </c>
      <c r="Q7" s="86"/>
    </row>
    <row r="8" spans="1:17" x14ac:dyDescent="0.3">
      <c r="A8" s="19" t="s">
        <v>38</v>
      </c>
      <c r="B8" s="20"/>
      <c r="C8" s="21"/>
      <c r="D8" s="22">
        <f>SUM(D9,D11,D13)</f>
        <v>6005060</v>
      </c>
      <c r="E8" s="22">
        <f t="shared" ref="E8:J8" si="0">SUM(E9,E11,E13)</f>
        <v>0</v>
      </c>
      <c r="F8" s="22">
        <f t="shared" si="0"/>
        <v>0</v>
      </c>
      <c r="G8" s="22">
        <f t="shared" si="0"/>
        <v>0</v>
      </c>
      <c r="H8" s="22">
        <f t="shared" si="0"/>
        <v>6005060</v>
      </c>
      <c r="I8" s="22">
        <f t="shared" si="0"/>
        <v>5561346</v>
      </c>
      <c r="J8" s="22">
        <f t="shared" si="0"/>
        <v>-443714</v>
      </c>
      <c r="K8" s="23"/>
      <c r="N8" s="24" t="s">
        <v>39</v>
      </c>
      <c r="O8" s="20"/>
      <c r="P8" s="21"/>
      <c r="Q8" s="25"/>
    </row>
    <row r="9" spans="1:17" x14ac:dyDescent="0.3">
      <c r="A9" s="26"/>
      <c r="B9" s="27" t="s">
        <v>40</v>
      </c>
      <c r="C9" s="28"/>
      <c r="D9" s="29">
        <f>SUM(D10)</f>
        <v>4626800</v>
      </c>
      <c r="E9" s="29">
        <f t="shared" ref="E9:J9" si="1">SUM(E10)</f>
        <v>0</v>
      </c>
      <c r="F9" s="29">
        <f t="shared" si="1"/>
        <v>0</v>
      </c>
      <c r="G9" s="29">
        <f t="shared" si="1"/>
        <v>0</v>
      </c>
      <c r="H9" s="29">
        <f t="shared" si="1"/>
        <v>4626800</v>
      </c>
      <c r="I9" s="29">
        <f t="shared" si="1"/>
        <v>4320065</v>
      </c>
      <c r="J9" s="29">
        <f t="shared" si="1"/>
        <v>-306735</v>
      </c>
      <c r="K9" s="30"/>
      <c r="N9" s="31"/>
      <c r="O9" s="27" t="s">
        <v>41</v>
      </c>
      <c r="P9" s="28"/>
      <c r="Q9" s="32"/>
    </row>
    <row r="10" spans="1:17" ht="36" x14ac:dyDescent="0.3">
      <c r="A10" s="26"/>
      <c r="B10" s="33"/>
      <c r="C10" s="34" t="s">
        <v>40</v>
      </c>
      <c r="D10" s="35">
        <v>4626800</v>
      </c>
      <c r="E10" s="35"/>
      <c r="F10" s="35"/>
      <c r="G10" s="35"/>
      <c r="H10" s="35">
        <f>+D10+E10+F10+G10</f>
        <v>4626800</v>
      </c>
      <c r="I10" s="36">
        <v>4320065</v>
      </c>
      <c r="J10" s="35">
        <f>+I10-H10</f>
        <v>-306735</v>
      </c>
      <c r="K10" s="37" t="s">
        <v>42</v>
      </c>
      <c r="N10" s="31"/>
      <c r="O10" s="33"/>
      <c r="P10" s="34" t="s">
        <v>41</v>
      </c>
      <c r="Q10" s="38" t="s">
        <v>43</v>
      </c>
    </row>
    <row r="11" spans="1:17" x14ac:dyDescent="0.3">
      <c r="A11" s="26"/>
      <c r="B11" s="27" t="s">
        <v>44</v>
      </c>
      <c r="C11" s="28"/>
      <c r="D11" s="39">
        <f>SUM(D12)</f>
        <v>1378260</v>
      </c>
      <c r="E11" s="39">
        <f t="shared" ref="E11:J11" si="2">SUM(E12)</f>
        <v>0</v>
      </c>
      <c r="F11" s="39">
        <f t="shared" si="2"/>
        <v>0</v>
      </c>
      <c r="G11" s="39">
        <f t="shared" si="2"/>
        <v>0</v>
      </c>
      <c r="H11" s="39">
        <f t="shared" si="2"/>
        <v>1378260</v>
      </c>
      <c r="I11" s="39">
        <f t="shared" si="2"/>
        <v>1241281</v>
      </c>
      <c r="J11" s="39">
        <f t="shared" si="2"/>
        <v>-136979</v>
      </c>
      <c r="K11" s="40"/>
      <c r="N11" s="31"/>
      <c r="O11" s="27" t="s">
        <v>45</v>
      </c>
      <c r="P11" s="28"/>
      <c r="Q11" s="32"/>
    </row>
    <row r="12" spans="1:17" ht="27" x14ac:dyDescent="0.3">
      <c r="A12" s="26"/>
      <c r="B12" s="33"/>
      <c r="C12" s="34" t="s">
        <v>45</v>
      </c>
      <c r="D12" s="35">
        <v>1378260</v>
      </c>
      <c r="E12" s="35"/>
      <c r="F12" s="35"/>
      <c r="G12" s="35"/>
      <c r="H12" s="35">
        <f t="shared" ref="H12:H76" si="3">+D12+E12+F12+G12</f>
        <v>1378260</v>
      </c>
      <c r="I12" s="36">
        <v>1241281</v>
      </c>
      <c r="J12" s="35">
        <f t="shared" ref="J12:J76" si="4">+I12-H12</f>
        <v>-136979</v>
      </c>
      <c r="K12" s="37" t="s">
        <v>46</v>
      </c>
      <c r="N12" s="31"/>
      <c r="O12" s="33"/>
      <c r="P12" s="34" t="s">
        <v>45</v>
      </c>
      <c r="Q12" s="38" t="s">
        <v>47</v>
      </c>
    </row>
    <row r="13" spans="1:17" x14ac:dyDescent="0.3">
      <c r="A13" s="26"/>
      <c r="B13" s="27" t="s">
        <v>48</v>
      </c>
      <c r="C13" s="28"/>
      <c r="D13" s="39">
        <f>SUM(D14)</f>
        <v>0</v>
      </c>
      <c r="E13" s="39">
        <f t="shared" ref="E13:I13" si="5">SUM(E14)</f>
        <v>0</v>
      </c>
      <c r="F13" s="39">
        <f t="shared" si="5"/>
        <v>0</v>
      </c>
      <c r="G13" s="39">
        <f t="shared" si="5"/>
        <v>0</v>
      </c>
      <c r="H13" s="39">
        <f t="shared" si="5"/>
        <v>0</v>
      </c>
      <c r="I13" s="39">
        <f t="shared" si="5"/>
        <v>0</v>
      </c>
      <c r="J13" s="39">
        <f>SUM(J14)</f>
        <v>0</v>
      </c>
      <c r="K13" s="40"/>
      <c r="N13" s="31"/>
      <c r="O13" s="27" t="s">
        <v>49</v>
      </c>
      <c r="P13" s="28"/>
      <c r="Q13" s="32"/>
    </row>
    <row r="14" spans="1:17" x14ac:dyDescent="0.3">
      <c r="A14" s="26"/>
      <c r="B14" s="33"/>
      <c r="C14" s="34" t="s">
        <v>50</v>
      </c>
      <c r="D14" s="35"/>
      <c r="E14" s="35"/>
      <c r="F14" s="35"/>
      <c r="G14" s="35"/>
      <c r="H14" s="35">
        <f t="shared" si="3"/>
        <v>0</v>
      </c>
      <c r="I14" s="35"/>
      <c r="J14" s="35">
        <f t="shared" si="4"/>
        <v>0</v>
      </c>
      <c r="K14" s="41"/>
      <c r="N14" s="31"/>
      <c r="O14" s="33"/>
      <c r="P14" s="34" t="s">
        <v>49</v>
      </c>
      <c r="Q14" s="38" t="s">
        <v>51</v>
      </c>
    </row>
    <row r="15" spans="1:17" x14ac:dyDescent="0.3">
      <c r="A15" s="19" t="s">
        <v>52</v>
      </c>
      <c r="B15" s="20"/>
      <c r="C15" s="21"/>
      <c r="D15" s="42">
        <f>SUM(D16,D27,D29,D32)</f>
        <v>2787609</v>
      </c>
      <c r="E15" s="42">
        <f t="shared" ref="E15:J15" si="6">SUM(E16,E27,E29,E32)</f>
        <v>21316.31</v>
      </c>
      <c r="F15" s="42">
        <f t="shared" si="6"/>
        <v>0</v>
      </c>
      <c r="G15" s="42">
        <f t="shared" si="6"/>
        <v>0</v>
      </c>
      <c r="H15" s="42">
        <f t="shared" si="6"/>
        <v>2808925.31</v>
      </c>
      <c r="I15" s="42">
        <f t="shared" si="6"/>
        <v>1910444</v>
      </c>
      <c r="J15" s="42">
        <f t="shared" si="6"/>
        <v>-898481.31</v>
      </c>
      <c r="K15" s="43"/>
      <c r="N15" s="24" t="s">
        <v>53</v>
      </c>
      <c r="O15" s="20"/>
      <c r="P15" s="21"/>
      <c r="Q15" s="25"/>
    </row>
    <row r="16" spans="1:17" x14ac:dyDescent="0.3">
      <c r="A16" s="26"/>
      <c r="B16" s="27" t="s">
        <v>54</v>
      </c>
      <c r="C16" s="28"/>
      <c r="D16" s="39">
        <f>SUM(D17:D26)</f>
        <v>1919030</v>
      </c>
      <c r="E16" s="39">
        <f t="shared" ref="E16:J16" si="7">SUM(E17:E26)</f>
        <v>0</v>
      </c>
      <c r="F16" s="39">
        <f t="shared" si="7"/>
        <v>0</v>
      </c>
      <c r="G16" s="39">
        <f t="shared" si="7"/>
        <v>0</v>
      </c>
      <c r="H16" s="39">
        <f t="shared" si="7"/>
        <v>1919030</v>
      </c>
      <c r="I16" s="39">
        <f t="shared" si="7"/>
        <v>1467381</v>
      </c>
      <c r="J16" s="39">
        <f t="shared" si="7"/>
        <v>-451649</v>
      </c>
      <c r="K16" s="40"/>
      <c r="N16" s="31"/>
      <c r="O16" s="27" t="s">
        <v>55</v>
      </c>
      <c r="P16" s="28"/>
      <c r="Q16" s="32"/>
    </row>
    <row r="17" spans="1:17" ht="109.5" customHeight="1" x14ac:dyDescent="0.3">
      <c r="A17" s="26"/>
      <c r="B17" s="33"/>
      <c r="C17" s="34" t="s">
        <v>56</v>
      </c>
      <c r="D17" s="35">
        <v>365600</v>
      </c>
      <c r="E17" s="35"/>
      <c r="F17" s="35"/>
      <c r="G17" s="35"/>
      <c r="H17" s="35">
        <f t="shared" si="3"/>
        <v>365600</v>
      </c>
      <c r="I17" s="35">
        <v>323355</v>
      </c>
      <c r="J17" s="35">
        <f t="shared" si="4"/>
        <v>-42245</v>
      </c>
      <c r="K17" s="44" t="s">
        <v>203</v>
      </c>
      <c r="N17" s="31"/>
      <c r="O17" s="33"/>
      <c r="P17" s="34" t="s">
        <v>57</v>
      </c>
      <c r="Q17" s="45" t="s">
        <v>58</v>
      </c>
    </row>
    <row r="18" spans="1:17" ht="120.75" customHeight="1" x14ac:dyDescent="0.3">
      <c r="A18" s="26"/>
      <c r="B18" s="33"/>
      <c r="C18" s="34" t="s">
        <v>59</v>
      </c>
      <c r="D18" s="35">
        <v>314800</v>
      </c>
      <c r="E18" s="35"/>
      <c r="F18" s="35"/>
      <c r="G18" s="35"/>
      <c r="H18" s="35">
        <f t="shared" si="3"/>
        <v>314800</v>
      </c>
      <c r="I18" s="35">
        <v>283331</v>
      </c>
      <c r="J18" s="35">
        <f t="shared" si="4"/>
        <v>-31469</v>
      </c>
      <c r="K18" s="37" t="s">
        <v>60</v>
      </c>
      <c r="N18" s="31"/>
      <c r="O18" s="33"/>
      <c r="P18" s="34" t="s">
        <v>61</v>
      </c>
      <c r="Q18" s="45" t="s">
        <v>62</v>
      </c>
    </row>
    <row r="19" spans="1:17" ht="24" x14ac:dyDescent="0.3">
      <c r="A19" s="26"/>
      <c r="B19" s="33"/>
      <c r="C19" s="34" t="s">
        <v>63</v>
      </c>
      <c r="D19" s="35">
        <v>110000</v>
      </c>
      <c r="E19" s="35"/>
      <c r="F19" s="35"/>
      <c r="G19" s="35"/>
      <c r="H19" s="35">
        <f t="shared" si="3"/>
        <v>110000</v>
      </c>
      <c r="I19" s="35">
        <v>80012</v>
      </c>
      <c r="J19" s="35">
        <f t="shared" si="4"/>
        <v>-29988</v>
      </c>
      <c r="K19" s="37" t="s">
        <v>64</v>
      </c>
      <c r="N19" s="31"/>
      <c r="O19" s="33"/>
      <c r="P19" s="34" t="s">
        <v>65</v>
      </c>
      <c r="Q19" s="45" t="s">
        <v>66</v>
      </c>
    </row>
    <row r="20" spans="1:17" ht="83.25" customHeight="1" x14ac:dyDescent="0.3">
      <c r="A20" s="26"/>
      <c r="B20" s="33"/>
      <c r="C20" s="34" t="s">
        <v>67</v>
      </c>
      <c r="D20" s="35">
        <v>228000</v>
      </c>
      <c r="E20" s="35"/>
      <c r="F20" s="35"/>
      <c r="G20" s="35"/>
      <c r="H20" s="35">
        <f t="shared" si="3"/>
        <v>228000</v>
      </c>
      <c r="I20" s="35">
        <v>292015</v>
      </c>
      <c r="J20" s="35">
        <f t="shared" si="4"/>
        <v>64015</v>
      </c>
      <c r="K20" s="37" t="s">
        <v>68</v>
      </c>
      <c r="N20" s="31"/>
      <c r="O20" s="33"/>
      <c r="P20" s="34" t="s">
        <v>69</v>
      </c>
      <c r="Q20" s="45" t="s">
        <v>70</v>
      </c>
    </row>
    <row r="21" spans="1:17" x14ac:dyDescent="0.3">
      <c r="A21" s="26"/>
      <c r="B21" s="33"/>
      <c r="C21" s="34" t="s">
        <v>71</v>
      </c>
      <c r="D21" s="35">
        <v>521600</v>
      </c>
      <c r="E21" s="35"/>
      <c r="F21" s="35"/>
      <c r="G21" s="35"/>
      <c r="H21" s="35">
        <f t="shared" si="3"/>
        <v>521600</v>
      </c>
      <c r="I21" s="35">
        <v>211254</v>
      </c>
      <c r="J21" s="35">
        <f t="shared" si="4"/>
        <v>-310346</v>
      </c>
      <c r="K21" s="37" t="s">
        <v>72</v>
      </c>
      <c r="N21" s="31"/>
      <c r="O21" s="33"/>
      <c r="P21" s="34" t="s">
        <v>73</v>
      </c>
      <c r="Q21" s="38" t="s">
        <v>74</v>
      </c>
    </row>
    <row r="22" spans="1:17" x14ac:dyDescent="0.3">
      <c r="A22" s="26"/>
      <c r="B22" s="33"/>
      <c r="C22" s="34" t="s">
        <v>75</v>
      </c>
      <c r="D22" s="35">
        <v>46750</v>
      </c>
      <c r="E22" s="35"/>
      <c r="F22" s="35"/>
      <c r="G22" s="35"/>
      <c r="H22" s="35">
        <f t="shared" si="3"/>
        <v>46750</v>
      </c>
      <c r="I22" s="35">
        <v>6487</v>
      </c>
      <c r="J22" s="35">
        <f t="shared" si="4"/>
        <v>-40263</v>
      </c>
      <c r="K22" s="37" t="s">
        <v>76</v>
      </c>
      <c r="N22" s="31"/>
      <c r="O22" s="33"/>
      <c r="P22" s="34" t="s">
        <v>77</v>
      </c>
      <c r="Q22" s="38" t="s">
        <v>78</v>
      </c>
    </row>
    <row r="23" spans="1:17" ht="24" x14ac:dyDescent="0.3">
      <c r="A23" s="26"/>
      <c r="B23" s="33"/>
      <c r="C23" s="34" t="s">
        <v>79</v>
      </c>
      <c r="D23" s="35">
        <v>52800</v>
      </c>
      <c r="E23" s="35"/>
      <c r="F23" s="35"/>
      <c r="G23" s="35"/>
      <c r="H23" s="35">
        <f t="shared" si="3"/>
        <v>52800</v>
      </c>
      <c r="I23" s="35">
        <v>23258</v>
      </c>
      <c r="J23" s="35">
        <f t="shared" si="4"/>
        <v>-29542</v>
      </c>
      <c r="K23" s="37" t="s">
        <v>80</v>
      </c>
      <c r="N23" s="31"/>
      <c r="O23" s="33"/>
      <c r="P23" s="34" t="s">
        <v>81</v>
      </c>
      <c r="Q23" s="45" t="s">
        <v>82</v>
      </c>
    </row>
    <row r="24" spans="1:17" ht="36" x14ac:dyDescent="0.3">
      <c r="A24" s="26"/>
      <c r="B24" s="33"/>
      <c r="C24" s="34" t="s">
        <v>83</v>
      </c>
      <c r="D24" s="35">
        <v>33182</v>
      </c>
      <c r="E24" s="35"/>
      <c r="F24" s="35"/>
      <c r="G24" s="35"/>
      <c r="H24" s="35">
        <f t="shared" si="3"/>
        <v>33182</v>
      </c>
      <c r="I24" s="35">
        <v>22796</v>
      </c>
      <c r="J24" s="35">
        <f t="shared" si="4"/>
        <v>-10386</v>
      </c>
      <c r="K24" s="37" t="s">
        <v>84</v>
      </c>
      <c r="N24" s="31"/>
      <c r="O24" s="33"/>
      <c r="P24" s="34" t="s">
        <v>85</v>
      </c>
      <c r="Q24" s="38" t="s">
        <v>86</v>
      </c>
    </row>
    <row r="25" spans="1:17" ht="111" customHeight="1" x14ac:dyDescent="0.3">
      <c r="A25" s="26"/>
      <c r="B25" s="33"/>
      <c r="C25" s="34" t="s">
        <v>87</v>
      </c>
      <c r="D25" s="35">
        <v>161050</v>
      </c>
      <c r="E25" s="35"/>
      <c r="F25" s="35"/>
      <c r="G25" s="35"/>
      <c r="H25" s="35">
        <f t="shared" si="3"/>
        <v>161050</v>
      </c>
      <c r="I25" s="35">
        <v>159521</v>
      </c>
      <c r="J25" s="35">
        <f t="shared" si="4"/>
        <v>-1529</v>
      </c>
      <c r="K25" s="37" t="s">
        <v>88</v>
      </c>
      <c r="N25" s="31"/>
      <c r="O25" s="33"/>
      <c r="P25" s="34" t="s">
        <v>89</v>
      </c>
      <c r="Q25" s="38" t="s">
        <v>90</v>
      </c>
    </row>
    <row r="26" spans="1:17" s="46" customFormat="1" ht="123" customHeight="1" x14ac:dyDescent="0.3">
      <c r="A26" s="26"/>
      <c r="B26" s="33"/>
      <c r="C26" s="34" t="s">
        <v>91</v>
      </c>
      <c r="D26" s="35">
        <v>85248</v>
      </c>
      <c r="E26" s="35"/>
      <c r="F26" s="35"/>
      <c r="G26" s="35"/>
      <c r="H26" s="35">
        <f t="shared" si="3"/>
        <v>85248</v>
      </c>
      <c r="I26" s="35">
        <v>65352</v>
      </c>
      <c r="J26" s="35">
        <f t="shared" si="4"/>
        <v>-19896</v>
      </c>
      <c r="K26" s="37" t="s">
        <v>92</v>
      </c>
      <c r="N26" s="31"/>
      <c r="O26" s="33"/>
      <c r="P26" s="34" t="s">
        <v>93</v>
      </c>
      <c r="Q26" s="45" t="s">
        <v>94</v>
      </c>
    </row>
    <row r="27" spans="1:17" x14ac:dyDescent="0.3">
      <c r="A27" s="26"/>
      <c r="B27" s="27" t="s">
        <v>95</v>
      </c>
      <c r="C27" s="28"/>
      <c r="D27" s="39">
        <f>SUM(D28)</f>
        <v>591295</v>
      </c>
      <c r="E27" s="39">
        <f t="shared" ref="E27:J27" si="8">SUM(E28)</f>
        <v>0</v>
      </c>
      <c r="F27" s="39">
        <f t="shared" si="8"/>
        <v>0</v>
      </c>
      <c r="G27" s="39">
        <f t="shared" si="8"/>
        <v>0</v>
      </c>
      <c r="H27" s="39">
        <f t="shared" si="8"/>
        <v>591295</v>
      </c>
      <c r="I27" s="39">
        <f t="shared" si="8"/>
        <v>296442</v>
      </c>
      <c r="J27" s="39">
        <f t="shared" si="8"/>
        <v>-294853</v>
      </c>
      <c r="K27" s="40"/>
      <c r="N27" s="31"/>
      <c r="O27" s="27" t="s">
        <v>96</v>
      </c>
      <c r="P27" s="28"/>
      <c r="Q27" s="32"/>
    </row>
    <row r="28" spans="1:17" ht="171.75" customHeight="1" x14ac:dyDescent="0.3">
      <c r="A28" s="26"/>
      <c r="B28" s="33"/>
      <c r="C28" s="34" t="s">
        <v>97</v>
      </c>
      <c r="D28" s="35">
        <v>591295</v>
      </c>
      <c r="E28" s="35"/>
      <c r="F28" s="35"/>
      <c r="G28" s="35"/>
      <c r="H28" s="35">
        <f t="shared" si="3"/>
        <v>591295</v>
      </c>
      <c r="I28" s="35">
        <v>296442</v>
      </c>
      <c r="J28" s="35">
        <f t="shared" si="4"/>
        <v>-294853</v>
      </c>
      <c r="K28" s="47" t="s">
        <v>98</v>
      </c>
      <c r="N28" s="31"/>
      <c r="O28" s="33"/>
      <c r="P28" s="34" t="s">
        <v>99</v>
      </c>
      <c r="Q28" s="38" t="s">
        <v>100</v>
      </c>
    </row>
    <row r="29" spans="1:17" x14ac:dyDescent="0.3">
      <c r="A29" s="26"/>
      <c r="B29" s="27" t="s">
        <v>101</v>
      </c>
      <c r="C29" s="28"/>
      <c r="D29" s="39">
        <f>SUM(D30:D31)</f>
        <v>242784</v>
      </c>
      <c r="E29" s="39">
        <f t="shared" ref="E29:J29" si="9">SUM(E30:E31)</f>
        <v>21316.31</v>
      </c>
      <c r="F29" s="39">
        <f t="shared" si="9"/>
        <v>0</v>
      </c>
      <c r="G29" s="39">
        <f t="shared" si="9"/>
        <v>0</v>
      </c>
      <c r="H29" s="39">
        <f t="shared" si="9"/>
        <v>264100.31</v>
      </c>
      <c r="I29" s="39">
        <f t="shared" si="9"/>
        <v>127328</v>
      </c>
      <c r="J29" s="39">
        <f t="shared" si="9"/>
        <v>-136772.31</v>
      </c>
      <c r="K29" s="40"/>
      <c r="N29" s="31"/>
      <c r="O29" s="27" t="s">
        <v>102</v>
      </c>
      <c r="P29" s="28"/>
      <c r="Q29" s="32"/>
    </row>
    <row r="30" spans="1:17" x14ac:dyDescent="0.3">
      <c r="A30" s="26"/>
      <c r="B30" s="33"/>
      <c r="C30" s="34" t="s">
        <v>103</v>
      </c>
      <c r="D30" s="35"/>
      <c r="E30" s="35"/>
      <c r="F30" s="35"/>
      <c r="G30" s="35"/>
      <c r="H30" s="35">
        <f t="shared" si="3"/>
        <v>0</v>
      </c>
      <c r="I30" s="35"/>
      <c r="J30" s="35">
        <f t="shared" si="4"/>
        <v>0</v>
      </c>
      <c r="K30" s="41"/>
      <c r="N30" s="31"/>
      <c r="O30" s="33"/>
      <c r="P30" s="34" t="s">
        <v>104</v>
      </c>
      <c r="Q30" s="45" t="s">
        <v>105</v>
      </c>
    </row>
    <row r="31" spans="1:17" ht="129.75" customHeight="1" x14ac:dyDescent="0.3">
      <c r="A31" s="26"/>
      <c r="B31" s="33"/>
      <c r="C31" s="34" t="s">
        <v>106</v>
      </c>
      <c r="D31" s="35">
        <v>242784</v>
      </c>
      <c r="E31" s="35">
        <v>21316.31</v>
      </c>
      <c r="F31" s="35"/>
      <c r="G31" s="35"/>
      <c r="H31" s="35">
        <f t="shared" si="3"/>
        <v>264100.31</v>
      </c>
      <c r="I31" s="36">
        <v>127328</v>
      </c>
      <c r="J31" s="35">
        <f t="shared" si="4"/>
        <v>-136772.31</v>
      </c>
      <c r="K31" s="47" t="s">
        <v>107</v>
      </c>
      <c r="N31" s="31"/>
      <c r="O31" s="33"/>
      <c r="P31" s="34" t="s">
        <v>108</v>
      </c>
      <c r="Q31" s="38" t="s">
        <v>109</v>
      </c>
    </row>
    <row r="32" spans="1:17" x14ac:dyDescent="0.3">
      <c r="A32" s="26"/>
      <c r="B32" s="27" t="s">
        <v>110</v>
      </c>
      <c r="C32" s="28"/>
      <c r="D32" s="39">
        <f>SUM(D33)</f>
        <v>34500</v>
      </c>
      <c r="E32" s="39">
        <f t="shared" ref="E32:J32" si="10">SUM(E33)</f>
        <v>0</v>
      </c>
      <c r="F32" s="39">
        <f t="shared" si="10"/>
        <v>0</v>
      </c>
      <c r="G32" s="39">
        <f t="shared" si="10"/>
        <v>0</v>
      </c>
      <c r="H32" s="39">
        <f t="shared" si="10"/>
        <v>34500</v>
      </c>
      <c r="I32" s="39">
        <f t="shared" si="10"/>
        <v>19293</v>
      </c>
      <c r="J32" s="39">
        <f t="shared" si="10"/>
        <v>-15207</v>
      </c>
      <c r="K32" s="40"/>
      <c r="N32" s="31"/>
      <c r="O32" s="27" t="s">
        <v>111</v>
      </c>
      <c r="P32" s="28"/>
      <c r="Q32" s="32"/>
    </row>
    <row r="33" spans="1:17" ht="72" x14ac:dyDescent="0.3">
      <c r="A33" s="26"/>
      <c r="B33" s="33"/>
      <c r="C33" s="34" t="s">
        <v>110</v>
      </c>
      <c r="D33" s="35">
        <v>34500</v>
      </c>
      <c r="E33" s="35"/>
      <c r="F33" s="35"/>
      <c r="G33" s="35"/>
      <c r="H33" s="35">
        <f t="shared" si="3"/>
        <v>34500</v>
      </c>
      <c r="I33" s="35">
        <v>19293</v>
      </c>
      <c r="J33" s="35">
        <f t="shared" si="4"/>
        <v>-15207</v>
      </c>
      <c r="K33" s="37" t="s">
        <v>112</v>
      </c>
      <c r="N33" s="31"/>
      <c r="O33" s="33"/>
      <c r="P33" s="34" t="s">
        <v>111</v>
      </c>
      <c r="Q33" s="38" t="s">
        <v>113</v>
      </c>
    </row>
    <row r="34" spans="1:17" x14ac:dyDescent="0.3">
      <c r="A34" s="19" t="s">
        <v>114</v>
      </c>
      <c r="B34" s="20"/>
      <c r="C34" s="21"/>
      <c r="D34" s="42">
        <f>SUM(D35,D37)</f>
        <v>0</v>
      </c>
      <c r="E34" s="42">
        <f t="shared" ref="E34:J34" si="11">SUM(E35,E37)</f>
        <v>0</v>
      </c>
      <c r="F34" s="42">
        <f t="shared" si="11"/>
        <v>0</v>
      </c>
      <c r="G34" s="42">
        <f t="shared" si="11"/>
        <v>0</v>
      </c>
      <c r="H34" s="42">
        <f t="shared" si="11"/>
        <v>0</v>
      </c>
      <c r="I34" s="42">
        <f t="shared" si="11"/>
        <v>0</v>
      </c>
      <c r="J34" s="42">
        <f t="shared" si="11"/>
        <v>0</v>
      </c>
      <c r="K34" s="43"/>
      <c r="N34" s="24" t="s">
        <v>115</v>
      </c>
      <c r="O34" s="20"/>
      <c r="P34" s="21"/>
      <c r="Q34" s="25"/>
    </row>
    <row r="35" spans="1:17" x14ac:dyDescent="0.3">
      <c r="A35" s="26"/>
      <c r="B35" s="27" t="s">
        <v>116</v>
      </c>
      <c r="C35" s="28"/>
      <c r="D35" s="39">
        <f>SUM(D36)</f>
        <v>0</v>
      </c>
      <c r="E35" s="39">
        <f t="shared" ref="E35:J35" si="12">SUM(E36)</f>
        <v>0</v>
      </c>
      <c r="F35" s="39">
        <f t="shared" si="12"/>
        <v>0</v>
      </c>
      <c r="G35" s="39">
        <f t="shared" si="12"/>
        <v>0</v>
      </c>
      <c r="H35" s="39">
        <f t="shared" si="12"/>
        <v>0</v>
      </c>
      <c r="I35" s="39">
        <f t="shared" si="12"/>
        <v>0</v>
      </c>
      <c r="J35" s="39">
        <f t="shared" si="12"/>
        <v>0</v>
      </c>
      <c r="K35" s="40"/>
      <c r="N35" s="31"/>
      <c r="O35" s="27" t="s">
        <v>117</v>
      </c>
      <c r="P35" s="28"/>
      <c r="Q35" s="32"/>
    </row>
    <row r="36" spans="1:17" ht="27" x14ac:dyDescent="0.3">
      <c r="A36" s="26"/>
      <c r="B36" s="33"/>
      <c r="C36" s="34" t="s">
        <v>116</v>
      </c>
      <c r="D36" s="35"/>
      <c r="E36" s="35"/>
      <c r="F36" s="35"/>
      <c r="G36" s="35"/>
      <c r="H36" s="35">
        <f t="shared" si="3"/>
        <v>0</v>
      </c>
      <c r="I36" s="35"/>
      <c r="J36" s="35">
        <f t="shared" si="4"/>
        <v>0</v>
      </c>
      <c r="K36" s="41"/>
      <c r="N36" s="31"/>
      <c r="O36" s="33"/>
      <c r="P36" s="34" t="s">
        <v>117</v>
      </c>
      <c r="Q36" s="38" t="s">
        <v>118</v>
      </c>
    </row>
    <row r="37" spans="1:17" x14ac:dyDescent="0.3">
      <c r="A37" s="26"/>
      <c r="B37" s="27" t="s">
        <v>54</v>
      </c>
      <c r="C37" s="28"/>
      <c r="D37" s="39">
        <f>SUM(D38)</f>
        <v>0</v>
      </c>
      <c r="E37" s="39">
        <f t="shared" ref="E37:J37" si="13">SUM(E38)</f>
        <v>0</v>
      </c>
      <c r="F37" s="39">
        <f t="shared" si="13"/>
        <v>0</v>
      </c>
      <c r="G37" s="39">
        <f t="shared" si="13"/>
        <v>0</v>
      </c>
      <c r="H37" s="39">
        <f t="shared" si="13"/>
        <v>0</v>
      </c>
      <c r="I37" s="39">
        <f t="shared" si="13"/>
        <v>0</v>
      </c>
      <c r="J37" s="39">
        <f t="shared" si="13"/>
        <v>0</v>
      </c>
      <c r="K37" s="40"/>
      <c r="N37" s="31"/>
      <c r="O37" s="27" t="s">
        <v>55</v>
      </c>
      <c r="P37" s="28"/>
      <c r="Q37" s="32"/>
    </row>
    <row r="38" spans="1:17" ht="27" x14ac:dyDescent="0.3">
      <c r="A38" s="26"/>
      <c r="B38" s="33"/>
      <c r="C38" s="34" t="s">
        <v>54</v>
      </c>
      <c r="D38" s="35"/>
      <c r="E38" s="35"/>
      <c r="F38" s="35"/>
      <c r="G38" s="35"/>
      <c r="H38" s="35">
        <f t="shared" si="3"/>
        <v>0</v>
      </c>
      <c r="I38" s="35"/>
      <c r="J38" s="35">
        <f t="shared" si="4"/>
        <v>0</v>
      </c>
      <c r="K38" s="41"/>
      <c r="N38" s="31"/>
      <c r="O38" s="33"/>
      <c r="P38" s="34" t="s">
        <v>55</v>
      </c>
      <c r="Q38" s="38" t="s">
        <v>119</v>
      </c>
    </row>
    <row r="39" spans="1:17" x14ac:dyDescent="0.3">
      <c r="A39" s="19" t="s">
        <v>120</v>
      </c>
      <c r="B39" s="20"/>
      <c r="C39" s="21"/>
      <c r="D39" s="42">
        <f>SUM(D40)</f>
        <v>799150</v>
      </c>
      <c r="E39" s="42">
        <f t="shared" ref="E39:J39" si="14">SUM(E40)</f>
        <v>0</v>
      </c>
      <c r="F39" s="42">
        <f t="shared" si="14"/>
        <v>0</v>
      </c>
      <c r="G39" s="42">
        <f t="shared" si="14"/>
        <v>0</v>
      </c>
      <c r="H39" s="42">
        <f t="shared" si="14"/>
        <v>799150</v>
      </c>
      <c r="I39" s="42">
        <f t="shared" si="14"/>
        <v>672294</v>
      </c>
      <c r="J39" s="42">
        <f t="shared" si="14"/>
        <v>-126856</v>
      </c>
      <c r="K39" s="43"/>
      <c r="N39" s="24" t="s">
        <v>121</v>
      </c>
      <c r="O39" s="20"/>
      <c r="P39" s="21"/>
      <c r="Q39" s="25"/>
    </row>
    <row r="40" spans="1:17" x14ac:dyDescent="0.3">
      <c r="A40" s="26"/>
      <c r="B40" s="27" t="s">
        <v>120</v>
      </c>
      <c r="C40" s="28"/>
      <c r="D40" s="39">
        <f>SUM(D41:D45)</f>
        <v>799150</v>
      </c>
      <c r="E40" s="39">
        <f t="shared" ref="E40:J40" si="15">SUM(E41:E45)</f>
        <v>0</v>
      </c>
      <c r="F40" s="39">
        <f t="shared" si="15"/>
        <v>0</v>
      </c>
      <c r="G40" s="39">
        <f t="shared" si="15"/>
        <v>0</v>
      </c>
      <c r="H40" s="39">
        <f t="shared" si="15"/>
        <v>799150</v>
      </c>
      <c r="I40" s="39">
        <f t="shared" si="15"/>
        <v>672294</v>
      </c>
      <c r="J40" s="39">
        <f t="shared" si="15"/>
        <v>-126856</v>
      </c>
      <c r="K40" s="40"/>
      <c r="N40" s="31"/>
      <c r="O40" s="27" t="s">
        <v>121</v>
      </c>
      <c r="P40" s="28"/>
      <c r="Q40" s="32"/>
    </row>
    <row r="41" spans="1:17" ht="116.25" customHeight="1" x14ac:dyDescent="0.3">
      <c r="A41" s="26"/>
      <c r="B41" s="33"/>
      <c r="C41" s="34" t="s">
        <v>122</v>
      </c>
      <c r="D41" s="35">
        <v>637150</v>
      </c>
      <c r="E41" s="35"/>
      <c r="F41" s="35"/>
      <c r="G41" s="35"/>
      <c r="H41" s="35">
        <f t="shared" ref="H41:H44" si="16">+D41+E41+F41+G41</f>
        <v>637150</v>
      </c>
      <c r="I41" s="36">
        <v>531229</v>
      </c>
      <c r="J41" s="35">
        <f t="shared" ref="J41:J44" si="17">+I41-H41</f>
        <v>-105921</v>
      </c>
      <c r="K41" s="48" t="s">
        <v>123</v>
      </c>
      <c r="N41" s="31"/>
      <c r="O41" s="33"/>
      <c r="P41" s="34" t="s">
        <v>124</v>
      </c>
      <c r="Q41" s="38" t="s">
        <v>125</v>
      </c>
    </row>
    <row r="42" spans="1:17" ht="24" x14ac:dyDescent="0.3">
      <c r="A42" s="26"/>
      <c r="B42" s="33"/>
      <c r="C42" s="34" t="s">
        <v>126</v>
      </c>
      <c r="D42" s="35">
        <v>129000</v>
      </c>
      <c r="E42" s="35"/>
      <c r="F42" s="35"/>
      <c r="G42" s="35"/>
      <c r="H42" s="35">
        <f t="shared" si="16"/>
        <v>129000</v>
      </c>
      <c r="I42" s="49">
        <v>115642</v>
      </c>
      <c r="J42" s="35">
        <f t="shared" si="17"/>
        <v>-13358</v>
      </c>
      <c r="K42" s="50" t="s">
        <v>127</v>
      </c>
      <c r="N42" s="31"/>
      <c r="O42" s="33"/>
      <c r="P42" s="34" t="s">
        <v>126</v>
      </c>
      <c r="Q42" s="38" t="s">
        <v>128</v>
      </c>
    </row>
    <row r="43" spans="1:17" ht="27" x14ac:dyDescent="0.3">
      <c r="A43" s="26"/>
      <c r="B43" s="33"/>
      <c r="C43" s="34" t="s">
        <v>129</v>
      </c>
      <c r="D43" s="35">
        <v>0</v>
      </c>
      <c r="E43" s="35"/>
      <c r="F43" s="35"/>
      <c r="G43" s="35"/>
      <c r="H43" s="35">
        <f t="shared" si="16"/>
        <v>0</v>
      </c>
      <c r="I43" s="35"/>
      <c r="J43" s="35">
        <f t="shared" si="17"/>
        <v>0</v>
      </c>
      <c r="K43" s="41"/>
      <c r="N43" s="31"/>
      <c r="O43" s="33"/>
      <c r="P43" s="34" t="s">
        <v>129</v>
      </c>
      <c r="Q43" s="38" t="s">
        <v>130</v>
      </c>
    </row>
    <row r="44" spans="1:17" x14ac:dyDescent="0.3">
      <c r="A44" s="26"/>
      <c r="B44" s="33"/>
      <c r="C44" s="34" t="s">
        <v>131</v>
      </c>
      <c r="D44" s="35">
        <v>0</v>
      </c>
      <c r="E44" s="35"/>
      <c r="F44" s="35"/>
      <c r="G44" s="35"/>
      <c r="H44" s="35">
        <f t="shared" si="16"/>
        <v>0</v>
      </c>
      <c r="I44" s="35"/>
      <c r="J44" s="35">
        <f t="shared" si="17"/>
        <v>0</v>
      </c>
      <c r="K44" s="41"/>
      <c r="N44" s="31"/>
      <c r="O44" s="33"/>
      <c r="P44" s="34" t="s">
        <v>132</v>
      </c>
      <c r="Q44" s="38" t="s">
        <v>133</v>
      </c>
    </row>
    <row r="45" spans="1:17" ht="22.5" x14ac:dyDescent="0.3">
      <c r="A45" s="26"/>
      <c r="B45" s="33"/>
      <c r="C45" s="34" t="s">
        <v>134</v>
      </c>
      <c r="D45" s="35">
        <v>33000</v>
      </c>
      <c r="E45" s="35"/>
      <c r="F45" s="35"/>
      <c r="G45" s="35"/>
      <c r="H45" s="35">
        <f>+D45+E45+F45+G45</f>
        <v>33000</v>
      </c>
      <c r="I45" s="49">
        <v>25423</v>
      </c>
      <c r="J45" s="35">
        <f>+I45-H45</f>
        <v>-7577</v>
      </c>
      <c r="K45" s="51" t="s">
        <v>135</v>
      </c>
      <c r="N45" s="31"/>
      <c r="O45" s="33"/>
      <c r="P45" s="34" t="s">
        <v>134</v>
      </c>
      <c r="Q45" s="38" t="s">
        <v>136</v>
      </c>
    </row>
    <row r="46" spans="1:17" x14ac:dyDescent="0.3">
      <c r="A46" s="19" t="s">
        <v>137</v>
      </c>
      <c r="B46" s="20"/>
      <c r="C46" s="21"/>
      <c r="D46" s="42">
        <f>SUM(D47)</f>
        <v>98143</v>
      </c>
      <c r="E46" s="42">
        <f t="shared" ref="E46:J46" si="18">SUM(E47)</f>
        <v>0</v>
      </c>
      <c r="F46" s="42">
        <f t="shared" si="18"/>
        <v>0</v>
      </c>
      <c r="G46" s="42">
        <f t="shared" si="18"/>
        <v>0</v>
      </c>
      <c r="H46" s="42">
        <f t="shared" si="18"/>
        <v>98143</v>
      </c>
      <c r="I46" s="42">
        <f t="shared" si="18"/>
        <v>75762</v>
      </c>
      <c r="J46" s="42">
        <f t="shared" si="18"/>
        <v>-22381</v>
      </c>
      <c r="K46" s="43"/>
      <c r="N46" s="24" t="s">
        <v>138</v>
      </c>
      <c r="O46" s="20"/>
      <c r="P46" s="21"/>
      <c r="Q46" s="25"/>
    </row>
    <row r="47" spans="1:17" x14ac:dyDescent="0.3">
      <c r="A47" s="26"/>
      <c r="B47" s="27" t="s">
        <v>137</v>
      </c>
      <c r="C47" s="28"/>
      <c r="D47" s="39">
        <f>SUM(D48:D49)</f>
        <v>98143</v>
      </c>
      <c r="E47" s="39">
        <f t="shared" ref="E47:J47" si="19">SUM(E48:E49)</f>
        <v>0</v>
      </c>
      <c r="F47" s="39">
        <f t="shared" si="19"/>
        <v>0</v>
      </c>
      <c r="G47" s="39">
        <f t="shared" si="19"/>
        <v>0</v>
      </c>
      <c r="H47" s="39">
        <f t="shared" si="19"/>
        <v>98143</v>
      </c>
      <c r="I47" s="39">
        <f t="shared" si="19"/>
        <v>75762</v>
      </c>
      <c r="J47" s="39">
        <f t="shared" si="19"/>
        <v>-22381</v>
      </c>
      <c r="K47" s="40"/>
      <c r="N47" s="31"/>
      <c r="O47" s="27" t="s">
        <v>138</v>
      </c>
      <c r="P47" s="28"/>
      <c r="Q47" s="32"/>
    </row>
    <row r="48" spans="1:17" ht="68.25" customHeight="1" x14ac:dyDescent="0.3">
      <c r="A48" s="26"/>
      <c r="B48" s="33"/>
      <c r="C48" s="34" t="s">
        <v>137</v>
      </c>
      <c r="D48" s="35">
        <v>92143</v>
      </c>
      <c r="E48" s="35"/>
      <c r="F48" s="35"/>
      <c r="G48" s="35"/>
      <c r="H48" s="35">
        <f t="shared" si="3"/>
        <v>92143</v>
      </c>
      <c r="I48" s="35">
        <v>71421</v>
      </c>
      <c r="J48" s="35">
        <f t="shared" si="4"/>
        <v>-20722</v>
      </c>
      <c r="K48" s="52" t="s">
        <v>139</v>
      </c>
      <c r="N48" s="31"/>
      <c r="O48" s="33"/>
      <c r="P48" s="34" t="s">
        <v>138</v>
      </c>
      <c r="Q48" s="45" t="s">
        <v>140</v>
      </c>
    </row>
    <row r="49" spans="1:17" x14ac:dyDescent="0.3">
      <c r="A49" s="26"/>
      <c r="B49" s="33"/>
      <c r="C49" s="34" t="s">
        <v>141</v>
      </c>
      <c r="D49" s="35">
        <v>6000</v>
      </c>
      <c r="E49" s="35"/>
      <c r="F49" s="35"/>
      <c r="G49" s="35"/>
      <c r="H49" s="35">
        <f t="shared" si="3"/>
        <v>6000</v>
      </c>
      <c r="I49" s="35">
        <v>4341</v>
      </c>
      <c r="J49" s="35">
        <f t="shared" si="4"/>
        <v>-1659</v>
      </c>
      <c r="K49" s="47" t="s">
        <v>142</v>
      </c>
      <c r="N49" s="31"/>
      <c r="O49" s="33"/>
      <c r="P49" s="34" t="s">
        <v>143</v>
      </c>
      <c r="Q49" s="45" t="s">
        <v>144</v>
      </c>
    </row>
    <row r="50" spans="1:17" x14ac:dyDescent="0.3">
      <c r="A50" s="19" t="s">
        <v>145</v>
      </c>
      <c r="B50" s="20"/>
      <c r="C50" s="21"/>
      <c r="D50" s="42">
        <f>SUM(D54,D51)</f>
        <v>3599938</v>
      </c>
      <c r="E50" s="42">
        <f t="shared" ref="E50:J50" si="20">SUM(E54,E51)</f>
        <v>0</v>
      </c>
      <c r="F50" s="42">
        <f t="shared" si="20"/>
        <v>0</v>
      </c>
      <c r="G50" s="42">
        <f t="shared" si="20"/>
        <v>0</v>
      </c>
      <c r="H50" s="42">
        <f t="shared" si="20"/>
        <v>3599938</v>
      </c>
      <c r="I50" s="42">
        <f t="shared" si="20"/>
        <v>1294562</v>
      </c>
      <c r="J50" s="42">
        <f t="shared" si="20"/>
        <v>-2305376</v>
      </c>
      <c r="K50" s="43"/>
      <c r="N50" s="24" t="s">
        <v>145</v>
      </c>
      <c r="O50" s="20"/>
      <c r="P50" s="21"/>
      <c r="Q50" s="25"/>
    </row>
    <row r="51" spans="1:17" x14ac:dyDescent="0.3">
      <c r="A51" s="26"/>
      <c r="B51" s="27" t="s">
        <v>146</v>
      </c>
      <c r="C51" s="28"/>
      <c r="D51" s="39">
        <f>SUM(D52:D53)</f>
        <v>3599938</v>
      </c>
      <c r="E51" s="39">
        <f t="shared" ref="E51:J51" si="21">SUM(E52:E53)</f>
        <v>0</v>
      </c>
      <c r="F51" s="39">
        <f t="shared" si="21"/>
        <v>0</v>
      </c>
      <c r="G51" s="39">
        <f t="shared" si="21"/>
        <v>0</v>
      </c>
      <c r="H51" s="39">
        <f t="shared" si="21"/>
        <v>3599938</v>
      </c>
      <c r="I51" s="39">
        <f t="shared" si="21"/>
        <v>1294562</v>
      </c>
      <c r="J51" s="39">
        <f t="shared" si="21"/>
        <v>-2305376</v>
      </c>
      <c r="K51" s="40"/>
      <c r="N51" s="31"/>
      <c r="O51" s="27" t="s">
        <v>145</v>
      </c>
      <c r="P51" s="28"/>
      <c r="Q51" s="32"/>
    </row>
    <row r="52" spans="1:17" ht="72.75" customHeight="1" x14ac:dyDescent="0.3">
      <c r="A52" s="26"/>
      <c r="B52" s="33"/>
      <c r="C52" s="34" t="s">
        <v>147</v>
      </c>
      <c r="D52" s="35">
        <v>3599938</v>
      </c>
      <c r="E52" s="35"/>
      <c r="F52" s="35"/>
      <c r="G52" s="35"/>
      <c r="H52" s="35">
        <f t="shared" si="3"/>
        <v>3599938</v>
      </c>
      <c r="I52" s="35">
        <v>1294562</v>
      </c>
      <c r="J52" s="35">
        <f t="shared" si="4"/>
        <v>-2305376</v>
      </c>
      <c r="K52" s="51" t="s">
        <v>148</v>
      </c>
      <c r="N52" s="31"/>
      <c r="O52" s="33"/>
      <c r="P52" s="34" t="s">
        <v>149</v>
      </c>
      <c r="Q52" s="38" t="s">
        <v>150</v>
      </c>
    </row>
    <row r="53" spans="1:17" x14ac:dyDescent="0.3">
      <c r="A53" s="26"/>
      <c r="B53" s="33"/>
      <c r="C53" s="34" t="s">
        <v>151</v>
      </c>
      <c r="D53" s="35"/>
      <c r="E53" s="35"/>
      <c r="F53" s="35"/>
      <c r="G53" s="35"/>
      <c r="H53" s="35">
        <f t="shared" si="3"/>
        <v>0</v>
      </c>
      <c r="I53" s="35"/>
      <c r="J53" s="35">
        <f t="shared" si="4"/>
        <v>0</v>
      </c>
      <c r="K53" s="41"/>
      <c r="N53" s="31"/>
      <c r="O53" s="33"/>
      <c r="P53" s="34" t="s">
        <v>152</v>
      </c>
      <c r="Q53" s="38" t="s">
        <v>153</v>
      </c>
    </row>
    <row r="54" spans="1:17" x14ac:dyDescent="0.3">
      <c r="A54" s="26"/>
      <c r="B54" s="27" t="s">
        <v>154</v>
      </c>
      <c r="C54" s="28"/>
      <c r="D54" s="39">
        <f>SUM(D55)</f>
        <v>0</v>
      </c>
      <c r="E54" s="39">
        <f t="shared" ref="E54:J54" si="22">SUM(E55)</f>
        <v>0</v>
      </c>
      <c r="F54" s="39">
        <f t="shared" si="22"/>
        <v>0</v>
      </c>
      <c r="G54" s="39">
        <f t="shared" si="22"/>
        <v>0</v>
      </c>
      <c r="H54" s="39">
        <f t="shared" si="22"/>
        <v>0</v>
      </c>
      <c r="I54" s="39">
        <f t="shared" si="22"/>
        <v>0</v>
      </c>
      <c r="J54" s="39">
        <f t="shared" si="22"/>
        <v>0</v>
      </c>
      <c r="K54" s="40"/>
      <c r="N54" s="31"/>
      <c r="O54" s="27" t="s">
        <v>155</v>
      </c>
      <c r="P54" s="28"/>
      <c r="Q54" s="32"/>
    </row>
    <row r="55" spans="1:17" x14ac:dyDescent="0.3">
      <c r="A55" s="26"/>
      <c r="B55" s="33"/>
      <c r="C55" s="34" t="s">
        <v>154</v>
      </c>
      <c r="D55" s="35"/>
      <c r="E55" s="35"/>
      <c r="F55" s="35"/>
      <c r="G55" s="35"/>
      <c r="H55" s="35">
        <f t="shared" si="3"/>
        <v>0</v>
      </c>
      <c r="I55" s="35"/>
      <c r="J55" s="35">
        <f t="shared" si="4"/>
        <v>0</v>
      </c>
      <c r="K55" s="41"/>
      <c r="N55" s="31"/>
      <c r="O55" s="33"/>
      <c r="P55" s="34" t="s">
        <v>155</v>
      </c>
      <c r="Q55" s="45" t="s">
        <v>156</v>
      </c>
    </row>
    <row r="56" spans="1:17" x14ac:dyDescent="0.3">
      <c r="A56" s="19" t="s">
        <v>157</v>
      </c>
      <c r="B56" s="20"/>
      <c r="C56" s="21"/>
      <c r="D56" s="42">
        <f>SUM(D57,D60)</f>
        <v>0</v>
      </c>
      <c r="E56" s="42">
        <f t="shared" ref="E56:J56" si="23">SUM(E57,E60)</f>
        <v>0</v>
      </c>
      <c r="F56" s="42">
        <f t="shared" si="23"/>
        <v>0</v>
      </c>
      <c r="G56" s="42">
        <f t="shared" si="23"/>
        <v>0</v>
      </c>
      <c r="H56" s="42">
        <f t="shared" si="23"/>
        <v>0</v>
      </c>
      <c r="I56" s="42">
        <f t="shared" si="23"/>
        <v>0</v>
      </c>
      <c r="J56" s="42">
        <f t="shared" si="23"/>
        <v>0</v>
      </c>
      <c r="K56" s="43"/>
      <c r="N56" s="24" t="s">
        <v>158</v>
      </c>
      <c r="O56" s="20"/>
      <c r="P56" s="21"/>
      <c r="Q56" s="25"/>
    </row>
    <row r="57" spans="1:17" x14ac:dyDescent="0.3">
      <c r="A57" s="26"/>
      <c r="B57" s="27" t="s">
        <v>159</v>
      </c>
      <c r="C57" s="28"/>
      <c r="D57" s="39">
        <f>SUM(D58:D59)</f>
        <v>0</v>
      </c>
      <c r="E57" s="39">
        <f t="shared" ref="E57:J57" si="24">SUM(E58:E59)</f>
        <v>0</v>
      </c>
      <c r="F57" s="39">
        <f t="shared" si="24"/>
        <v>0</v>
      </c>
      <c r="G57" s="39">
        <f t="shared" si="24"/>
        <v>0</v>
      </c>
      <c r="H57" s="39">
        <f t="shared" si="24"/>
        <v>0</v>
      </c>
      <c r="I57" s="39">
        <f t="shared" si="24"/>
        <v>0</v>
      </c>
      <c r="J57" s="39">
        <f t="shared" si="24"/>
        <v>0</v>
      </c>
      <c r="K57" s="40"/>
      <c r="N57" s="31"/>
      <c r="O57" s="27" t="s">
        <v>160</v>
      </c>
      <c r="P57" s="28"/>
      <c r="Q57" s="32"/>
    </row>
    <row r="58" spans="1:17" x14ac:dyDescent="0.3">
      <c r="A58" s="26"/>
      <c r="B58" s="33"/>
      <c r="C58" s="34" t="s">
        <v>161</v>
      </c>
      <c r="D58" s="35"/>
      <c r="E58" s="35"/>
      <c r="F58" s="35"/>
      <c r="G58" s="35"/>
      <c r="H58" s="35">
        <f t="shared" si="3"/>
        <v>0</v>
      </c>
      <c r="I58" s="35"/>
      <c r="J58" s="35">
        <f t="shared" si="4"/>
        <v>0</v>
      </c>
      <c r="K58" s="41"/>
      <c r="N58" s="31"/>
      <c r="O58" s="33"/>
      <c r="P58" s="34" t="s">
        <v>162</v>
      </c>
      <c r="Q58" s="45" t="s">
        <v>163</v>
      </c>
    </row>
    <row r="59" spans="1:17" x14ac:dyDescent="0.3">
      <c r="A59" s="26"/>
      <c r="B59" s="33"/>
      <c r="C59" s="34" t="s">
        <v>164</v>
      </c>
      <c r="D59" s="35">
        <v>0</v>
      </c>
      <c r="E59" s="35"/>
      <c r="F59" s="35"/>
      <c r="G59" s="35"/>
      <c r="H59" s="35">
        <f t="shared" si="3"/>
        <v>0</v>
      </c>
      <c r="I59" s="35"/>
      <c r="J59" s="35">
        <f t="shared" si="4"/>
        <v>0</v>
      </c>
      <c r="K59" s="37"/>
      <c r="N59" s="31"/>
      <c r="O59" s="33"/>
      <c r="P59" s="34" t="s">
        <v>165</v>
      </c>
      <c r="Q59" s="45" t="s">
        <v>166</v>
      </c>
    </row>
    <row r="60" spans="1:17" x14ac:dyDescent="0.3">
      <c r="A60" s="26"/>
      <c r="B60" s="27" t="s">
        <v>167</v>
      </c>
      <c r="C60" s="28"/>
      <c r="D60" s="39">
        <f>SUM(D61)</f>
        <v>0</v>
      </c>
      <c r="E60" s="39">
        <f t="shared" ref="E60:J60" si="25">SUM(E61)</f>
        <v>0</v>
      </c>
      <c r="F60" s="39">
        <f t="shared" si="25"/>
        <v>0</v>
      </c>
      <c r="G60" s="39">
        <f t="shared" si="25"/>
        <v>0</v>
      </c>
      <c r="H60" s="39">
        <f t="shared" si="25"/>
        <v>0</v>
      </c>
      <c r="I60" s="39">
        <f t="shared" si="25"/>
        <v>0</v>
      </c>
      <c r="J60" s="39">
        <f t="shared" si="25"/>
        <v>0</v>
      </c>
      <c r="K60" s="40"/>
      <c r="N60" s="31"/>
      <c r="O60" s="27" t="s">
        <v>168</v>
      </c>
      <c r="P60" s="28"/>
      <c r="Q60" s="32"/>
    </row>
    <row r="61" spans="1:17" x14ac:dyDescent="0.3">
      <c r="A61" s="26"/>
      <c r="B61" s="33"/>
      <c r="C61" s="34" t="s">
        <v>167</v>
      </c>
      <c r="D61" s="35"/>
      <c r="E61" s="35"/>
      <c r="F61" s="35"/>
      <c r="G61" s="35"/>
      <c r="H61" s="35">
        <f t="shared" si="3"/>
        <v>0</v>
      </c>
      <c r="I61" s="35"/>
      <c r="J61" s="35">
        <f t="shared" si="4"/>
        <v>0</v>
      </c>
      <c r="K61" s="41"/>
      <c r="N61" s="31"/>
      <c r="O61" s="33"/>
      <c r="P61" s="34" t="s">
        <v>168</v>
      </c>
      <c r="Q61" s="45" t="s">
        <v>169</v>
      </c>
    </row>
    <row r="62" spans="1:17" x14ac:dyDescent="0.3">
      <c r="A62" s="19" t="s">
        <v>170</v>
      </c>
      <c r="B62" s="20"/>
      <c r="C62" s="21"/>
      <c r="D62" s="42">
        <f>SUM(D63,D65,D67,D69,D71)</f>
        <v>0</v>
      </c>
      <c r="E62" s="42">
        <f t="shared" ref="E62:J62" si="26">SUM(E63,E65,E67,E69,E71)</f>
        <v>0</v>
      </c>
      <c r="F62" s="42">
        <f t="shared" si="26"/>
        <v>0</v>
      </c>
      <c r="G62" s="42">
        <f t="shared" si="26"/>
        <v>0</v>
      </c>
      <c r="H62" s="42">
        <f t="shared" si="26"/>
        <v>0</v>
      </c>
      <c r="I62" s="42">
        <f t="shared" si="26"/>
        <v>0</v>
      </c>
      <c r="J62" s="42">
        <f t="shared" si="26"/>
        <v>0</v>
      </c>
      <c r="K62" s="43"/>
      <c r="N62" s="24" t="s">
        <v>171</v>
      </c>
      <c r="O62" s="20"/>
      <c r="P62" s="21"/>
      <c r="Q62" s="25"/>
    </row>
    <row r="63" spans="1:17" x14ac:dyDescent="0.3">
      <c r="A63" s="53"/>
      <c r="B63" s="27" t="s">
        <v>172</v>
      </c>
      <c r="C63" s="28"/>
      <c r="D63" s="39">
        <f>SUM(D64)</f>
        <v>0</v>
      </c>
      <c r="E63" s="39">
        <f t="shared" ref="E63:J63" si="27">SUM(E64)</f>
        <v>0</v>
      </c>
      <c r="F63" s="39">
        <f t="shared" si="27"/>
        <v>0</v>
      </c>
      <c r="G63" s="39">
        <f t="shared" si="27"/>
        <v>0</v>
      </c>
      <c r="H63" s="39">
        <f t="shared" si="27"/>
        <v>0</v>
      </c>
      <c r="I63" s="39">
        <f t="shared" si="27"/>
        <v>0</v>
      </c>
      <c r="J63" s="39">
        <f t="shared" si="27"/>
        <v>0</v>
      </c>
      <c r="K63" s="40"/>
      <c r="N63" s="54"/>
      <c r="O63" s="27" t="s">
        <v>172</v>
      </c>
      <c r="P63" s="28"/>
      <c r="Q63" s="32"/>
    </row>
    <row r="64" spans="1:17" ht="40.5" x14ac:dyDescent="0.3">
      <c r="A64" s="53"/>
      <c r="B64" s="33"/>
      <c r="C64" s="34" t="s">
        <v>172</v>
      </c>
      <c r="D64" s="35"/>
      <c r="E64" s="35"/>
      <c r="F64" s="35"/>
      <c r="G64" s="35"/>
      <c r="H64" s="35">
        <f t="shared" ref="H64" si="28">+D64+E64+F64+G64</f>
        <v>0</v>
      </c>
      <c r="I64" s="55">
        <v>0</v>
      </c>
      <c r="J64" s="49">
        <f t="shared" ref="J64" si="29">+I64-H64</f>
        <v>0</v>
      </c>
      <c r="K64" s="41"/>
      <c r="N64" s="54"/>
      <c r="O64" s="33"/>
      <c r="P64" s="34" t="s">
        <v>173</v>
      </c>
      <c r="Q64" s="38" t="s">
        <v>174</v>
      </c>
    </row>
    <row r="65" spans="1:17" x14ac:dyDescent="0.3">
      <c r="A65" s="26"/>
      <c r="B65" s="27" t="s">
        <v>175</v>
      </c>
      <c r="C65" s="28"/>
      <c r="D65" s="39">
        <f>SUM(D66)</f>
        <v>0</v>
      </c>
      <c r="E65" s="39">
        <f t="shared" ref="E65:J65" si="30">SUM(E66)</f>
        <v>0</v>
      </c>
      <c r="F65" s="39">
        <f t="shared" si="30"/>
        <v>0</v>
      </c>
      <c r="G65" s="39">
        <f t="shared" si="30"/>
        <v>0</v>
      </c>
      <c r="H65" s="39">
        <f t="shared" si="30"/>
        <v>0</v>
      </c>
      <c r="I65" s="39">
        <f t="shared" si="30"/>
        <v>0</v>
      </c>
      <c r="J65" s="39">
        <f t="shared" si="30"/>
        <v>0</v>
      </c>
      <c r="K65" s="40"/>
      <c r="N65" s="56"/>
      <c r="O65" s="27" t="s">
        <v>176</v>
      </c>
      <c r="P65" s="28"/>
      <c r="Q65" s="32"/>
    </row>
    <row r="66" spans="1:17" ht="54" x14ac:dyDescent="0.3">
      <c r="A66" s="26"/>
      <c r="B66" s="33"/>
      <c r="C66" s="34" t="s">
        <v>177</v>
      </c>
      <c r="D66" s="35"/>
      <c r="E66" s="35"/>
      <c r="F66" s="35"/>
      <c r="G66" s="35"/>
      <c r="H66" s="35">
        <f t="shared" si="3"/>
        <v>0</v>
      </c>
      <c r="I66" s="35"/>
      <c r="J66" s="35">
        <f t="shared" si="4"/>
        <v>0</v>
      </c>
      <c r="K66" s="37"/>
      <c r="N66" s="31"/>
      <c r="O66" s="33"/>
      <c r="P66" s="34" t="s">
        <v>176</v>
      </c>
      <c r="Q66" s="38" t="s">
        <v>178</v>
      </c>
    </row>
    <row r="67" spans="1:17" x14ac:dyDescent="0.3">
      <c r="A67" s="26"/>
      <c r="B67" s="27" t="s">
        <v>179</v>
      </c>
      <c r="C67" s="28"/>
      <c r="D67" s="39">
        <f>SUM(D68)</f>
        <v>0</v>
      </c>
      <c r="E67" s="39">
        <f t="shared" ref="E67:J67" si="31">SUM(E68)</f>
        <v>0</v>
      </c>
      <c r="F67" s="39">
        <f t="shared" si="31"/>
        <v>0</v>
      </c>
      <c r="G67" s="39">
        <f t="shared" si="31"/>
        <v>0</v>
      </c>
      <c r="H67" s="39">
        <f t="shared" si="31"/>
        <v>0</v>
      </c>
      <c r="I67" s="39">
        <f t="shared" si="31"/>
        <v>0</v>
      </c>
      <c r="J67" s="39">
        <f t="shared" si="31"/>
        <v>0</v>
      </c>
      <c r="K67" s="40"/>
      <c r="N67" s="31"/>
      <c r="O67" s="27" t="s">
        <v>180</v>
      </c>
      <c r="P67" s="28"/>
      <c r="Q67" s="32"/>
    </row>
    <row r="68" spans="1:17" x14ac:dyDescent="0.3">
      <c r="A68" s="26"/>
      <c r="B68" s="33"/>
      <c r="C68" s="34" t="s">
        <v>181</v>
      </c>
      <c r="D68" s="35"/>
      <c r="E68" s="35"/>
      <c r="F68" s="35"/>
      <c r="G68" s="35"/>
      <c r="H68" s="35">
        <f t="shared" si="3"/>
        <v>0</v>
      </c>
      <c r="I68" s="35"/>
      <c r="J68" s="35">
        <f t="shared" si="4"/>
        <v>0</v>
      </c>
      <c r="K68" s="37"/>
      <c r="N68" s="31"/>
      <c r="O68" s="33"/>
      <c r="P68" s="34" t="s">
        <v>180</v>
      </c>
      <c r="Q68" s="38" t="s">
        <v>182</v>
      </c>
    </row>
    <row r="69" spans="1:17" x14ac:dyDescent="0.3">
      <c r="A69" s="26"/>
      <c r="B69" s="27" t="s">
        <v>183</v>
      </c>
      <c r="C69" s="28"/>
      <c r="D69" s="39">
        <f>SUM(D70)</f>
        <v>0</v>
      </c>
      <c r="E69" s="39">
        <f t="shared" ref="E69:J69" si="32">SUM(E70)</f>
        <v>0</v>
      </c>
      <c r="F69" s="39">
        <f t="shared" si="32"/>
        <v>0</v>
      </c>
      <c r="G69" s="39">
        <f t="shared" si="32"/>
        <v>0</v>
      </c>
      <c r="H69" s="39">
        <f t="shared" si="32"/>
        <v>0</v>
      </c>
      <c r="I69" s="39">
        <f t="shared" si="32"/>
        <v>0</v>
      </c>
      <c r="J69" s="39">
        <f t="shared" si="32"/>
        <v>0</v>
      </c>
      <c r="K69" s="40"/>
      <c r="N69" s="31"/>
      <c r="O69" s="27" t="s">
        <v>184</v>
      </c>
      <c r="P69" s="28"/>
      <c r="Q69" s="32"/>
    </row>
    <row r="70" spans="1:17" x14ac:dyDescent="0.3">
      <c r="A70" s="26"/>
      <c r="B70" s="33"/>
      <c r="C70" s="34" t="s">
        <v>185</v>
      </c>
      <c r="D70" s="35"/>
      <c r="E70" s="35"/>
      <c r="F70" s="35"/>
      <c r="G70" s="35"/>
      <c r="H70" s="35">
        <f t="shared" si="3"/>
        <v>0</v>
      </c>
      <c r="I70" s="35"/>
      <c r="J70" s="35">
        <f t="shared" si="4"/>
        <v>0</v>
      </c>
      <c r="K70" s="41"/>
      <c r="N70" s="31"/>
      <c r="O70" s="33"/>
      <c r="P70" s="34" t="s">
        <v>184</v>
      </c>
      <c r="Q70" s="45" t="s">
        <v>186</v>
      </c>
    </row>
    <row r="71" spans="1:17" x14ac:dyDescent="0.3">
      <c r="A71" s="26"/>
      <c r="B71" s="27" t="s">
        <v>187</v>
      </c>
      <c r="C71" s="28"/>
      <c r="D71" s="39">
        <f>SUM(D72)</f>
        <v>0</v>
      </c>
      <c r="E71" s="39">
        <f t="shared" ref="E71:J71" si="33">SUM(E72)</f>
        <v>0</v>
      </c>
      <c r="F71" s="39">
        <f t="shared" si="33"/>
        <v>0</v>
      </c>
      <c r="G71" s="39">
        <f t="shared" si="33"/>
        <v>0</v>
      </c>
      <c r="H71" s="39">
        <f t="shared" si="33"/>
        <v>0</v>
      </c>
      <c r="I71" s="39">
        <f t="shared" si="33"/>
        <v>0</v>
      </c>
      <c r="J71" s="39">
        <f t="shared" si="33"/>
        <v>0</v>
      </c>
      <c r="K71" s="40"/>
      <c r="N71" s="31"/>
      <c r="O71" s="27" t="s">
        <v>188</v>
      </c>
      <c r="P71" s="28"/>
      <c r="Q71" s="32"/>
    </row>
    <row r="72" spans="1:17" x14ac:dyDescent="0.3">
      <c r="A72" s="26"/>
      <c r="B72" s="33"/>
      <c r="C72" s="34" t="s">
        <v>189</v>
      </c>
      <c r="D72" s="35"/>
      <c r="E72" s="35"/>
      <c r="F72" s="35"/>
      <c r="G72" s="35"/>
      <c r="H72" s="35">
        <f t="shared" si="3"/>
        <v>0</v>
      </c>
      <c r="I72" s="35"/>
      <c r="J72" s="35">
        <f t="shared" si="4"/>
        <v>0</v>
      </c>
      <c r="K72" s="41"/>
      <c r="N72" s="31"/>
      <c r="O72" s="33"/>
      <c r="P72" s="34" t="s">
        <v>188</v>
      </c>
      <c r="Q72" s="45" t="s">
        <v>190</v>
      </c>
    </row>
    <row r="73" spans="1:17" x14ac:dyDescent="0.3">
      <c r="A73" s="19" t="s">
        <v>191</v>
      </c>
      <c r="B73" s="20"/>
      <c r="C73" s="21"/>
      <c r="D73" s="42">
        <f>SUM(D74)</f>
        <v>0</v>
      </c>
      <c r="E73" s="42">
        <f t="shared" ref="E73:J73" si="34">SUM(E74)</f>
        <v>0</v>
      </c>
      <c r="F73" s="42">
        <f t="shared" si="34"/>
        <v>0</v>
      </c>
      <c r="G73" s="42">
        <f t="shared" si="34"/>
        <v>0</v>
      </c>
      <c r="H73" s="42">
        <f t="shared" si="34"/>
        <v>0</v>
      </c>
      <c r="I73" s="42">
        <f t="shared" si="34"/>
        <v>2700065</v>
      </c>
      <c r="J73" s="42">
        <f t="shared" si="34"/>
        <v>2700065</v>
      </c>
      <c r="K73" s="43"/>
      <c r="N73" s="24" t="s">
        <v>192</v>
      </c>
      <c r="O73" s="20"/>
      <c r="P73" s="21"/>
      <c r="Q73" s="25"/>
    </row>
    <row r="74" spans="1:17" x14ac:dyDescent="0.3">
      <c r="A74" s="26"/>
      <c r="B74" s="27" t="s">
        <v>193</v>
      </c>
      <c r="C74" s="28"/>
      <c r="D74" s="39">
        <f>SUM(D75:D76)</f>
        <v>0</v>
      </c>
      <c r="E74" s="39">
        <f t="shared" ref="E74:J74" si="35">SUM(E75:E76)</f>
        <v>0</v>
      </c>
      <c r="F74" s="39">
        <f t="shared" si="35"/>
        <v>0</v>
      </c>
      <c r="G74" s="39">
        <f t="shared" si="35"/>
        <v>0</v>
      </c>
      <c r="H74" s="39">
        <f t="shared" si="35"/>
        <v>0</v>
      </c>
      <c r="I74" s="39">
        <f t="shared" si="35"/>
        <v>2700065</v>
      </c>
      <c r="J74" s="39">
        <f t="shared" si="35"/>
        <v>2700065</v>
      </c>
      <c r="K74" s="40"/>
      <c r="N74" s="31"/>
      <c r="O74" s="27" t="s">
        <v>192</v>
      </c>
      <c r="P74" s="28"/>
      <c r="Q74" s="32"/>
    </row>
    <row r="75" spans="1:17" ht="98.25" customHeight="1" x14ac:dyDescent="0.3">
      <c r="A75" s="26"/>
      <c r="B75" s="33"/>
      <c r="C75" s="57" t="s">
        <v>194</v>
      </c>
      <c r="D75" s="49"/>
      <c r="E75" s="49"/>
      <c r="F75" s="49"/>
      <c r="G75" s="49"/>
      <c r="H75" s="35">
        <f t="shared" si="3"/>
        <v>0</v>
      </c>
      <c r="I75" s="58">
        <v>1025561</v>
      </c>
      <c r="J75" s="35">
        <f t="shared" si="4"/>
        <v>1025561</v>
      </c>
      <c r="K75" s="68" t="s">
        <v>204</v>
      </c>
      <c r="N75" s="31"/>
      <c r="O75" s="33"/>
      <c r="P75" s="57" t="s">
        <v>195</v>
      </c>
      <c r="Q75" s="38" t="s">
        <v>196</v>
      </c>
    </row>
    <row r="76" spans="1:17" ht="128.25" customHeight="1" thickBot="1" x14ac:dyDescent="0.35">
      <c r="A76" s="26"/>
      <c r="B76" s="33"/>
      <c r="C76" s="60" t="s">
        <v>197</v>
      </c>
      <c r="D76" s="49"/>
      <c r="E76" s="49"/>
      <c r="F76" s="49"/>
      <c r="G76" s="49"/>
      <c r="H76" s="35">
        <f t="shared" si="3"/>
        <v>0</v>
      </c>
      <c r="I76" s="58">
        <v>1674504</v>
      </c>
      <c r="J76" s="35">
        <f t="shared" si="4"/>
        <v>1674504</v>
      </c>
      <c r="K76" s="59" t="s">
        <v>205</v>
      </c>
      <c r="N76" s="61"/>
      <c r="O76" s="62"/>
      <c r="P76" s="63" t="s">
        <v>198</v>
      </c>
      <c r="Q76" s="64" t="s">
        <v>199</v>
      </c>
    </row>
    <row r="77" spans="1:17" ht="17.25" customHeight="1" thickTop="1" thickBot="1" x14ac:dyDescent="0.35">
      <c r="A77" s="69" t="s">
        <v>200</v>
      </c>
      <c r="B77" s="70"/>
      <c r="C77" s="70"/>
      <c r="D77" s="65">
        <f>SUM(D8,D15,D46,D39,D56,D62,D73,D50,D34)</f>
        <v>13289900</v>
      </c>
      <c r="E77" s="66">
        <f t="shared" ref="E77:J77" si="36">SUM(E8,E15,E46,E39,E56,E62,E73,E50,E34)</f>
        <v>21316.31</v>
      </c>
      <c r="F77" s="66">
        <f t="shared" si="36"/>
        <v>0</v>
      </c>
      <c r="G77" s="66">
        <f t="shared" si="36"/>
        <v>0</v>
      </c>
      <c r="H77" s="66">
        <f t="shared" si="36"/>
        <v>13311216.310000001</v>
      </c>
      <c r="I77" s="66">
        <f t="shared" si="36"/>
        <v>12214473</v>
      </c>
      <c r="J77" s="66">
        <f t="shared" si="36"/>
        <v>-1096743.31</v>
      </c>
      <c r="K77" s="67"/>
    </row>
    <row r="78" spans="1:17" ht="17.25" thickTop="1" x14ac:dyDescent="0.3"/>
    <row r="79" spans="1:17" ht="17.25" thickBot="1" x14ac:dyDescent="0.35"/>
    <row r="80" spans="1:17" ht="17.25" thickTop="1" x14ac:dyDescent="0.3">
      <c r="A80" s="71" t="s">
        <v>201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</row>
    <row r="81" spans="1:11" ht="161.25" customHeight="1" x14ac:dyDescent="0.3">
      <c r="A81" s="72" t="s">
        <v>202</v>
      </c>
      <c r="B81" s="72"/>
      <c r="C81" s="72"/>
      <c r="D81" s="72"/>
      <c r="E81" s="72"/>
      <c r="F81" s="72"/>
      <c r="G81" s="72"/>
      <c r="H81" s="72"/>
      <c r="I81" s="72"/>
      <c r="J81" s="2"/>
      <c r="K81" s="2"/>
    </row>
  </sheetData>
  <sheetProtection algorithmName="SHA-512" hashValue="pswoVr5kn9dxia9wom+mp0kc0jEhp1AT85P3cYn8iscIKRNkDghTPh6y+pMtaIqSH8S4gaBcxgQvE98B1VsYCw==" saltValue="MaTSog9gfnqvr0oCCMA/bA==" spinCount="100000" sheet="1" objects="1" scenarios="1" formatCells="0" formatColumns="0" formatRows="0" insertColumns="0" insertRows="0" deleteColumns="0" deleteRows="0"/>
  <autoFilter ref="A7:K77"/>
  <mergeCells count="13">
    <mergeCell ref="N3:Q3"/>
    <mergeCell ref="A4:K4"/>
    <mergeCell ref="A6:C6"/>
    <mergeCell ref="D6:D7"/>
    <mergeCell ref="E6:G6"/>
    <mergeCell ref="I6:I7"/>
    <mergeCell ref="K6:K7"/>
    <mergeCell ref="Q6:Q7"/>
    <mergeCell ref="A77:C77"/>
    <mergeCell ref="A80:K80"/>
    <mergeCell ref="A81:I81"/>
    <mergeCell ref="A2:K2"/>
    <mergeCell ref="A3:K3"/>
  </mergeCells>
  <phoneticPr fontId="2" type="noConversion"/>
  <pageMargins left="0.25" right="0.25" top="0.75" bottom="0.75" header="0.3" footer="0.3"/>
  <pageSetup paperSize="9" scale="72" orientation="landscape" horizontalDpi="200" verticalDpi="200" r:id="rId1"/>
  <rowBreaks count="1" manualBreakCount="1">
    <brk id="42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세출결산명세서</vt:lpstr>
      <vt:lpstr>세출결산명세서!Print_Area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cp:lastPrinted>2022-06-07T04:03:59Z</cp:lastPrinted>
  <dcterms:created xsi:type="dcterms:W3CDTF">2022-05-24T01:37:30Z</dcterms:created>
  <dcterms:modified xsi:type="dcterms:W3CDTF">2022-06-08T09:09:39Z</dcterms:modified>
</cp:coreProperties>
</file>