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bookViews>
    <workbookView xWindow="0" yWindow="0" windowWidth="28800" windowHeight="12285" tabRatio="638" firstSheet="1" activeTab="5"/>
  </bookViews>
  <sheets>
    <sheet name="목록" sheetId="3" state="hidden" r:id="rId1"/>
    <sheet name="표지" sheetId="8" r:id="rId2"/>
    <sheet name="총칙" sheetId="9" r:id="rId3"/>
    <sheet name="총괄표" sheetId="10" r:id="rId4"/>
    <sheet name="(법인회계) 세입 예산서" sheetId="6" r:id="rId5"/>
    <sheet name="(법인회계) 세출 예산서" sheetId="11" r:id="rId6"/>
  </sheets>
  <definedNames>
    <definedName name="_xlnm._FilterDatabase" localSheetId="4" hidden="1">'(법인회계) 세출 예산서'!$A$4:$H$85</definedName>
    <definedName name="_xlnm.Print_Area" localSheetId="4">'(법인회계) 세입 예산서'!$A$1:$H$53</definedName>
    <definedName name="_xlnm.Print_Area" localSheetId="5">'(법인회계) 세출 예산서'!$A$1:$H$86</definedName>
    <definedName name="_xlnm.Print_Area" localSheetId="3">총괄표!$A$1:$H$25</definedName>
    <definedName name="_xlnm.Print_Titles" localSheetId="4">'(법인회계) 세입 예산서'!$1:$4</definedName>
    <definedName name="_xlnm.Print_Titles" localSheetId="5">'(법인회계) 세출 예산서'!$2:$4</definedName>
  </definedNames>
  <calcPr calcId="152511"/>
</workbook>
</file>

<file path=xl/calcChain.xml><?xml version="1.0" encoding="utf-8"?>
<calcChain xmlns="http://schemas.openxmlformats.org/spreadsheetml/2006/main">
  <c r="H55" i="11" l="1"/>
  <c r="H37" i="11"/>
  <c r="H32" i="11"/>
  <c r="H23" i="11"/>
  <c r="D67" i="11" l="1"/>
  <c r="F67" i="11" s="1"/>
  <c r="F50" i="6"/>
  <c r="D38" i="11"/>
  <c r="D40" i="11"/>
  <c r="D44" i="11"/>
  <c r="D43" i="11" s="1"/>
  <c r="D57" i="11"/>
  <c r="D60" i="11"/>
  <c r="D63" i="11"/>
  <c r="D62" i="11" s="1"/>
  <c r="D69" i="11"/>
  <c r="D72" i="11"/>
  <c r="D75" i="11"/>
  <c r="D77" i="11"/>
  <c r="D79" i="11"/>
  <c r="D82" i="11"/>
  <c r="D81" i="11" s="1"/>
  <c r="D74" i="11" l="1"/>
  <c r="D56" i="11"/>
  <c r="D66" i="11"/>
  <c r="D65" i="11" s="1"/>
  <c r="D68" i="11"/>
  <c r="H26" i="11" l="1"/>
  <c r="G28" i="11"/>
  <c r="F38" i="11"/>
  <c r="G38" i="11"/>
  <c r="F40" i="11"/>
  <c r="G40" i="11"/>
  <c r="G43" i="11"/>
  <c r="F44" i="11"/>
  <c r="F43" i="11" s="1"/>
  <c r="G46" i="11"/>
  <c r="D47" i="11"/>
  <c r="D46" i="11" s="1"/>
  <c r="D42" i="11" s="1"/>
  <c r="F57" i="11"/>
  <c r="G57" i="11"/>
  <c r="G56" i="11" s="1"/>
  <c r="F60" i="11"/>
  <c r="G60" i="11"/>
  <c r="F63" i="11"/>
  <c r="F62" i="11" s="1"/>
  <c r="G63" i="11"/>
  <c r="G62" i="11" s="1"/>
  <c r="G66" i="11"/>
  <c r="G65" i="11" s="1"/>
  <c r="F66" i="11"/>
  <c r="F65" i="11" s="1"/>
  <c r="G69" i="11"/>
  <c r="G68" i="11" s="1"/>
  <c r="F71" i="11"/>
  <c r="F69" i="11" s="1"/>
  <c r="F73" i="11"/>
  <c r="F72" i="11" s="1"/>
  <c r="G75" i="11"/>
  <c r="F76" i="11"/>
  <c r="F75" i="11" s="1"/>
  <c r="G77" i="11"/>
  <c r="F78" i="11"/>
  <c r="F77" i="11" s="1"/>
  <c r="G79" i="11"/>
  <c r="F80" i="11"/>
  <c r="F79" i="11" s="1"/>
  <c r="G82" i="11"/>
  <c r="G81" i="11" s="1"/>
  <c r="F83" i="11"/>
  <c r="F82" i="11" s="1"/>
  <c r="F81" i="11" s="1"/>
  <c r="F56" i="11" l="1"/>
  <c r="G42" i="11"/>
  <c r="G27" i="11"/>
  <c r="G74" i="11"/>
  <c r="D29" i="11"/>
  <c r="D7" i="11"/>
  <c r="F47" i="11"/>
  <c r="F46" i="11" s="1"/>
  <c r="E85" i="11"/>
  <c r="F74" i="11"/>
  <c r="F68" i="11"/>
  <c r="F42" i="11"/>
  <c r="G84" i="11"/>
  <c r="H84" i="11"/>
  <c r="F48" i="6"/>
  <c r="F47" i="6" s="1"/>
  <c r="H51" i="6"/>
  <c r="D45" i="6"/>
  <c r="F43" i="6"/>
  <c r="D43" i="6"/>
  <c r="F41" i="6"/>
  <c r="D41" i="6"/>
  <c r="D38" i="6"/>
  <c r="F36" i="6"/>
  <c r="D36" i="6"/>
  <c r="D34" i="6"/>
  <c r="F30" i="6"/>
  <c r="D30" i="6"/>
  <c r="F27" i="6"/>
  <c r="F24" i="6"/>
  <c r="D24" i="6"/>
  <c r="F22" i="6"/>
  <c r="D22" i="6"/>
  <c r="F19" i="6"/>
  <c r="D19" i="6"/>
  <c r="D16" i="6"/>
  <c r="D15" i="6" s="1"/>
  <c r="F16" i="6"/>
  <c r="F15" i="6"/>
  <c r="H14" i="6"/>
  <c r="H11" i="6"/>
  <c r="D6" i="11" l="1"/>
  <c r="D5" i="11" s="1"/>
  <c r="F7" i="11"/>
  <c r="F6" i="11" s="1"/>
  <c r="F5" i="11" s="1"/>
  <c r="D28" i="11"/>
  <c r="D27" i="11" s="1"/>
  <c r="F29" i="11"/>
  <c r="F28" i="11" s="1"/>
  <c r="F27" i="11" s="1"/>
  <c r="H52" i="6"/>
  <c r="D48" i="6"/>
  <c r="D47" i="6" s="1"/>
  <c r="D7" i="6"/>
  <c r="D6" i="6" s="1"/>
  <c r="D5" i="6" s="1"/>
  <c r="D84" i="11" l="1"/>
  <c r="F84" i="11"/>
  <c r="F46" i="6"/>
  <c r="F45" i="6" s="1"/>
  <c r="F39" i="6"/>
  <c r="F38" i="6" s="1"/>
  <c r="F35" i="6"/>
  <c r="F34" i="6" s="1"/>
  <c r="E20" i="10" l="1"/>
  <c r="G16" i="10" l="1"/>
  <c r="F16" i="10"/>
  <c r="G20" i="10" l="1"/>
  <c r="E18" i="10" l="1"/>
  <c r="E16" i="10"/>
  <c r="E14" i="10"/>
  <c r="E12" i="10"/>
  <c r="E10" i="10"/>
  <c r="E8" i="10"/>
  <c r="E6" i="10"/>
  <c r="A20" i="10"/>
  <c r="A18" i="10"/>
  <c r="A16" i="10"/>
  <c r="A14" i="10"/>
  <c r="A12" i="10"/>
  <c r="A10" i="10"/>
  <c r="A8" i="10"/>
  <c r="A6" i="10"/>
  <c r="H20" i="10"/>
  <c r="H16" i="10"/>
  <c r="H14" i="10"/>
  <c r="H12" i="10"/>
  <c r="G18" i="10" l="1"/>
  <c r="F18" i="10"/>
  <c r="H18" i="10" l="1"/>
  <c r="D40" i="6"/>
  <c r="C18" i="10" l="1"/>
  <c r="D18" i="10" s="1"/>
  <c r="F40" i="6"/>
  <c r="C20" i="10" l="1"/>
  <c r="C14" i="10"/>
  <c r="D29" i="6"/>
  <c r="F26" i="6"/>
  <c r="C12" i="10"/>
  <c r="C10" i="10"/>
  <c r="D21" i="6"/>
  <c r="D33" i="6" l="1"/>
  <c r="C16" i="10"/>
  <c r="D12" i="10"/>
  <c r="G6" i="10"/>
  <c r="D14" i="10"/>
  <c r="D10" i="10"/>
  <c r="F6" i="10"/>
  <c r="G10" i="10"/>
  <c r="G8" i="10"/>
  <c r="F8" i="10"/>
  <c r="F21" i="6"/>
  <c r="C8" i="10"/>
  <c r="F33" i="6"/>
  <c r="H8" i="10" l="1"/>
  <c r="H6" i="10"/>
  <c r="D16" i="10"/>
  <c r="G22" i="10"/>
  <c r="G7" i="10" s="1"/>
  <c r="D8" i="10"/>
  <c r="B20" i="10"/>
  <c r="D20" i="10" s="1"/>
  <c r="F29" i="6"/>
  <c r="D28" i="6"/>
  <c r="D27" i="6" s="1"/>
  <c r="D26" i="6" s="1"/>
  <c r="D52" i="6" s="1"/>
  <c r="D85" i="11" s="1"/>
  <c r="G48" i="6"/>
  <c r="G47" i="6" s="1"/>
  <c r="G11" i="10" l="1"/>
  <c r="G9" i="10"/>
  <c r="G17" i="10"/>
  <c r="G21" i="10"/>
  <c r="G15" i="10"/>
  <c r="G13" i="10"/>
  <c r="G19" i="10"/>
  <c r="G23" i="10" l="1"/>
  <c r="F10" i="10" l="1"/>
  <c r="H10" i="10" s="1"/>
  <c r="F22" i="10" l="1"/>
  <c r="F11" i="10" s="1"/>
  <c r="H22" i="10"/>
  <c r="F19" i="10" l="1"/>
  <c r="F7" i="10"/>
  <c r="F13" i="10"/>
  <c r="F17" i="10"/>
  <c r="F21" i="10"/>
  <c r="F9" i="10"/>
  <c r="F15" i="10"/>
  <c r="F23" i="10" l="1"/>
  <c r="H23" i="10"/>
  <c r="C6" i="10" l="1"/>
  <c r="C22" i="10" s="1"/>
  <c r="C21" i="10" l="1"/>
  <c r="C9" i="10"/>
  <c r="C11" i="10"/>
  <c r="C15" i="10"/>
  <c r="C13" i="10"/>
  <c r="C19" i="10"/>
  <c r="C17" i="10"/>
  <c r="C7" i="10"/>
  <c r="C23" i="10" l="1"/>
  <c r="D23" i="10" l="1"/>
  <c r="F7" i="6"/>
  <c r="F6" i="6" s="1"/>
  <c r="F5" i="6" s="1"/>
  <c r="F52" i="6" s="1"/>
  <c r="F85" i="11" s="1"/>
  <c r="B6" i="10" l="1"/>
  <c r="D6" i="10" l="1"/>
  <c r="D22" i="10" s="1"/>
  <c r="B22" i="10"/>
  <c r="B21" i="10" l="1"/>
  <c r="B11" i="10"/>
  <c r="B15" i="10"/>
  <c r="B17" i="10"/>
  <c r="B19" i="10"/>
  <c r="B13" i="10"/>
  <c r="B9" i="10"/>
  <c r="B7" i="10"/>
  <c r="B23" i="10" l="1"/>
</calcChain>
</file>

<file path=xl/comments1.xml><?xml version="1.0" encoding="utf-8"?>
<comments xmlns="http://schemas.openxmlformats.org/spreadsheetml/2006/main">
  <authors>
    <author>skisndt10</author>
  </authors>
  <commentList>
    <comment ref="G9" authorId="0" shapeId="0">
      <text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학생수</t>
        </r>
        <r>
          <rPr>
            <b/>
            <sz val="9"/>
            <color indexed="81"/>
            <rFont val="Tahoma"/>
            <family val="2"/>
          </rPr>
          <t xml:space="preserve"> : 389</t>
        </r>
        <r>
          <rPr>
            <b/>
            <sz val="9"/>
            <color indexed="81"/>
            <rFont val="돋움"/>
            <family val="3"/>
            <charset val="129"/>
          </rPr>
          <t>명</t>
        </r>
      </text>
    </comment>
  </commentList>
</comments>
</file>

<file path=xl/sharedStrings.xml><?xml version="1.0" encoding="utf-8"?>
<sst xmlns="http://schemas.openxmlformats.org/spreadsheetml/2006/main" count="258" uniqueCount="210">
  <si>
    <t>관</t>
    <phoneticPr fontId="2" type="noConversion"/>
  </si>
  <si>
    <t>항</t>
    <phoneticPr fontId="2" type="noConversion"/>
  </si>
  <si>
    <t>목</t>
    <phoneticPr fontId="2" type="noConversion"/>
  </si>
  <si>
    <t>행정활동수입</t>
    <phoneticPr fontId="2" type="noConversion"/>
  </si>
  <si>
    <t>임차보증금회수</t>
    <phoneticPr fontId="2" type="noConversion"/>
  </si>
  <si>
    <t>잡수입</t>
    <phoneticPr fontId="2" type="noConversion"/>
  </si>
  <si>
    <t>차입금</t>
    <phoneticPr fontId="2" type="noConversion"/>
  </si>
  <si>
    <t>일시차입금</t>
    <phoneticPr fontId="2" type="noConversion"/>
  </si>
  <si>
    <t>장기차입금</t>
    <phoneticPr fontId="2" type="noConversion"/>
  </si>
  <si>
    <t>기타수입</t>
    <phoneticPr fontId="2" type="noConversion"/>
  </si>
  <si>
    <t>지난년도수입</t>
    <phoneticPr fontId="2" type="noConversion"/>
  </si>
  <si>
    <t>환차익</t>
    <phoneticPr fontId="2" type="noConversion"/>
  </si>
  <si>
    <t>이월금</t>
    <phoneticPr fontId="2" type="noConversion"/>
  </si>
  <si>
    <t>세입합계</t>
    <phoneticPr fontId="2" type="noConversion"/>
  </si>
  <si>
    <t>과 목</t>
    <phoneticPr fontId="2" type="noConversion"/>
  </si>
  <si>
    <t>인건비</t>
    <phoneticPr fontId="2" type="noConversion"/>
  </si>
  <si>
    <t>퇴직적립금</t>
    <phoneticPr fontId="2" type="noConversion"/>
  </si>
  <si>
    <t>일반운영비</t>
    <phoneticPr fontId="2" type="noConversion"/>
  </si>
  <si>
    <t>이자비용</t>
    <phoneticPr fontId="2" type="noConversion"/>
  </si>
  <si>
    <t>기타지출</t>
    <phoneticPr fontId="2" type="noConversion"/>
  </si>
  <si>
    <t>예비비</t>
    <phoneticPr fontId="2" type="noConversion"/>
  </si>
  <si>
    <t>다음연도이월금</t>
    <phoneticPr fontId="2" type="noConversion"/>
  </si>
  <si>
    <t>환차손</t>
    <phoneticPr fontId="2" type="noConversion"/>
  </si>
  <si>
    <t>잡지출</t>
    <phoneticPr fontId="2" type="noConversion"/>
  </si>
  <si>
    <t>검증</t>
    <phoneticPr fontId="2" type="noConversion"/>
  </si>
  <si>
    <t>USD</t>
  </si>
  <si>
    <t>JPY</t>
  </si>
  <si>
    <t>CNY</t>
  </si>
  <si>
    <t>HKD</t>
  </si>
  <si>
    <t>NTD</t>
  </si>
  <si>
    <t>VND</t>
  </si>
  <si>
    <t>SAR</t>
  </si>
  <si>
    <t>IDR</t>
  </si>
  <si>
    <t>SGD</t>
  </si>
  <si>
    <t>THB</t>
  </si>
  <si>
    <t>PHP</t>
  </si>
  <si>
    <t>PYG</t>
  </si>
  <si>
    <t>ARS</t>
  </si>
  <si>
    <t>RUB</t>
  </si>
  <si>
    <t>IRR</t>
  </si>
  <si>
    <t>EGP</t>
  </si>
  <si>
    <t>KRW</t>
    <phoneticPr fontId="2" type="noConversion"/>
  </si>
  <si>
    <t>일본</t>
  </si>
  <si>
    <t>동경한국학교</t>
  </si>
  <si>
    <t>교토국제학교</t>
  </si>
  <si>
    <t>오사카금강학교</t>
  </si>
  <si>
    <t>건국한국학교</t>
  </si>
  <si>
    <t>중국</t>
  </si>
  <si>
    <t>북경한국국제학교</t>
  </si>
  <si>
    <t>천진국제학교</t>
  </si>
  <si>
    <t>상해한국국제학교</t>
  </si>
  <si>
    <t>무석한국학교</t>
  </si>
  <si>
    <t>소주한국학교</t>
  </si>
  <si>
    <t>홍콩국제학교</t>
  </si>
  <si>
    <t>연대한국학교</t>
  </si>
  <si>
    <t>칭다오청운한국학교</t>
  </si>
  <si>
    <t>대련한국국제학교</t>
  </si>
  <si>
    <t>선양한국국제학교</t>
  </si>
  <si>
    <t>연변한국학교</t>
  </si>
  <si>
    <t>광저우한국학교</t>
  </si>
  <si>
    <t>대만</t>
  </si>
  <si>
    <t>타이빼이한국학교</t>
  </si>
  <si>
    <t>까오숑한국국제학교</t>
  </si>
  <si>
    <t>베트남</t>
  </si>
  <si>
    <t>호치민시한국국제학교</t>
  </si>
  <si>
    <t>하노이한국국제학교</t>
  </si>
  <si>
    <t>사우디아라비아</t>
  </si>
  <si>
    <t>리야드한국학교</t>
  </si>
  <si>
    <t>젯다한국학교</t>
  </si>
  <si>
    <t>인도네시아</t>
  </si>
  <si>
    <t>자카르타한국국제학교</t>
  </si>
  <si>
    <t>싱가포르</t>
  </si>
  <si>
    <t>싱가포르한국국제학교</t>
  </si>
  <si>
    <t>태국</t>
  </si>
  <si>
    <t>방콕한국국제학교</t>
  </si>
  <si>
    <t>필리핀</t>
  </si>
  <si>
    <t>필리핀한국국제학교</t>
  </si>
  <si>
    <t>파라과이</t>
  </si>
  <si>
    <t>파라과이한국학교</t>
  </si>
  <si>
    <t>아르헨티나</t>
  </si>
  <si>
    <t>아르헨티나한국학교</t>
  </si>
  <si>
    <t>러시아</t>
  </si>
  <si>
    <t>모스크바한국학교</t>
  </si>
  <si>
    <t>이란</t>
  </si>
  <si>
    <t>테헤란한국학교</t>
  </si>
  <si>
    <t>이집트</t>
  </si>
  <si>
    <t>카이로한국학교</t>
  </si>
  <si>
    <t>말레이시아</t>
  </si>
  <si>
    <t>말레이시아한국국제학교</t>
  </si>
  <si>
    <t>학교명</t>
    <phoneticPr fontId="2" type="noConversion"/>
  </si>
  <si>
    <t>소재국</t>
    <phoneticPr fontId="2" type="noConversion"/>
  </si>
  <si>
    <t>화폐단위</t>
    <phoneticPr fontId="2" type="noConversion"/>
  </si>
  <si>
    <t>MYR</t>
    <phoneticPr fontId="2" type="noConversion"/>
  </si>
  <si>
    <t>사업수입</t>
    <phoneticPr fontId="2" type="noConversion"/>
  </si>
  <si>
    <t>수익사업수입</t>
    <phoneticPr fontId="2" type="noConversion"/>
  </si>
  <si>
    <t>재산수입</t>
    <phoneticPr fontId="2" type="noConversion"/>
  </si>
  <si>
    <t>재산매각수입</t>
    <phoneticPr fontId="2" type="noConversion"/>
  </si>
  <si>
    <t>임대료수입</t>
    <phoneticPr fontId="2" type="noConversion"/>
  </si>
  <si>
    <t>투자수입</t>
    <phoneticPr fontId="2" type="noConversion"/>
  </si>
  <si>
    <t>투자재산매각수입</t>
    <phoneticPr fontId="2" type="noConversion"/>
  </si>
  <si>
    <t>기부금수입</t>
    <phoneticPr fontId="2" type="noConversion"/>
  </si>
  <si>
    <t>물품매각수입</t>
    <phoneticPr fontId="2" type="noConversion"/>
  </si>
  <si>
    <t>사업비</t>
    <phoneticPr fontId="2" type="noConversion"/>
  </si>
  <si>
    <t>수익사업비</t>
    <phoneticPr fontId="2" type="noConversion"/>
  </si>
  <si>
    <t>직원인건비</t>
    <phoneticPr fontId="2" type="noConversion"/>
  </si>
  <si>
    <t>임시직인건비</t>
    <phoneticPr fontId="2" type="noConversion"/>
  </si>
  <si>
    <t>이사회운영비</t>
    <phoneticPr fontId="2" type="noConversion"/>
  </si>
  <si>
    <t>재산조성비</t>
    <phoneticPr fontId="2" type="noConversion"/>
  </si>
  <si>
    <t>재산관리비</t>
    <phoneticPr fontId="2" type="noConversion"/>
  </si>
  <si>
    <t>투자비</t>
    <phoneticPr fontId="2" type="noConversion"/>
  </si>
  <si>
    <t>전출금</t>
    <phoneticPr fontId="2" type="noConversion"/>
  </si>
  <si>
    <t>교비회계전출금</t>
  </si>
  <si>
    <t>투자수입</t>
    <phoneticPr fontId="2" type="noConversion"/>
  </si>
  <si>
    <t>투자재산매각수입</t>
    <phoneticPr fontId="2" type="noConversion"/>
  </si>
  <si>
    <t>비교증감</t>
  </si>
  <si>
    <t>산출기초(SGD)</t>
    <phoneticPr fontId="2" type="noConversion"/>
  </si>
  <si>
    <t>수익사업수입</t>
    <phoneticPr fontId="2" type="noConversion"/>
  </si>
  <si>
    <t>기타수익재산수입</t>
    <phoneticPr fontId="2" type="noConversion"/>
  </si>
  <si>
    <t>소계</t>
  </si>
  <si>
    <t>&lt;1. 토요한글학교&gt;</t>
    <phoneticPr fontId="2" type="noConversion"/>
  </si>
  <si>
    <t>목</t>
    <phoneticPr fontId="2" type="noConversion"/>
  </si>
  <si>
    <t>학교법인 싱가포르한국국제학교</t>
    <phoneticPr fontId="2" type="noConversion"/>
  </si>
  <si>
    <t>예 산 총 칙</t>
    <phoneticPr fontId="2" type="noConversion"/>
  </si>
  <si>
    <t>제1조</t>
    <phoneticPr fontId="2" type="noConversion"/>
  </si>
  <si>
    <t>동일 예산 관내의 항간 또는 목간에 예산의 과부족이 있는 경우에는 사학기관재무회계규칙 제21조의 제3항의 규정에 의하여 상호 전용할 수 있다.</t>
    <phoneticPr fontId="2" type="noConversion"/>
  </si>
  <si>
    <t>제4조</t>
    <phoneticPr fontId="2" type="noConversion"/>
  </si>
  <si>
    <t>1. 교직원인건비</t>
    <phoneticPr fontId="2" type="noConversion"/>
  </si>
  <si>
    <t>2. 비정규직보수, 강사료</t>
    <phoneticPr fontId="2" type="noConversion"/>
  </si>
  <si>
    <t>3. 세금, 공과금, 반환금</t>
    <phoneticPr fontId="2" type="noConversion"/>
  </si>
  <si>
    <t>세    입</t>
    <phoneticPr fontId="12" type="noConversion"/>
  </si>
  <si>
    <t>세    출</t>
    <phoneticPr fontId="12" type="noConversion"/>
  </si>
  <si>
    <t>과목</t>
    <phoneticPr fontId="12" type="noConversion"/>
  </si>
  <si>
    <t>증감액</t>
    <phoneticPr fontId="12" type="noConversion"/>
  </si>
  <si>
    <t xml:space="preserve"> </t>
    <phoneticPr fontId="2" type="noConversion"/>
  </si>
  <si>
    <t>계</t>
    <phoneticPr fontId="12" type="noConversion"/>
  </si>
  <si>
    <t>(단위: SGD)</t>
    <phoneticPr fontId="12" type="noConversion"/>
  </si>
  <si>
    <t>학교법인 싱가포르한국국제학교회계 
세입 ·세출 예산서</t>
    <phoneticPr fontId="12" type="noConversion"/>
  </si>
  <si>
    <t>&lt;1. 법인 사무국&gt;</t>
    <phoneticPr fontId="2" type="noConversion"/>
  </si>
  <si>
    <t>&lt;2. 토요한글학교&gt;</t>
    <phoneticPr fontId="2" type="noConversion"/>
  </si>
  <si>
    <t>예산액</t>
    <phoneticPr fontId="2" type="noConversion"/>
  </si>
  <si>
    <t>예산액</t>
    <phoneticPr fontId="12" type="noConversion"/>
  </si>
  <si>
    <t>전년도
예산액</t>
    <phoneticPr fontId="12" type="noConversion"/>
  </si>
  <si>
    <t>임차보증금회수수입</t>
    <phoneticPr fontId="2" type="noConversion"/>
  </si>
  <si>
    <t>이자수입</t>
    <phoneticPr fontId="2" type="noConversion"/>
  </si>
  <si>
    <t>지난연도이월금</t>
    <phoneticPr fontId="2" type="noConversion"/>
  </si>
  <si>
    <t>지난연도이월
순세계잉여금</t>
    <phoneticPr fontId="2" type="noConversion"/>
  </si>
  <si>
    <t>지난연도이월금</t>
    <phoneticPr fontId="2" type="noConversion"/>
  </si>
  <si>
    <t>제2조</t>
    <phoneticPr fontId="2" type="noConversion"/>
  </si>
  <si>
    <t>제3조</t>
    <phoneticPr fontId="2" type="noConversion"/>
  </si>
  <si>
    <t>다음의 경비에 부족이 생겼을 때에는 비목 상호간 또는 타 비목으로부터 전용하여 사용할 수 있다.</t>
    <phoneticPr fontId="2" type="noConversion"/>
  </si>
  <si>
    <t>2022학년도 법인회계 세입·세출예산서 총괄표</t>
    <phoneticPr fontId="12" type="noConversion"/>
  </si>
  <si>
    <t>전년도이월사업비</t>
    <phoneticPr fontId="2" type="noConversion"/>
  </si>
  <si>
    <t>학생상해보험료 3,000불 * 1회 =</t>
  </si>
  <si>
    <t>사무용품구입 600불 * 2학기 =</t>
  </si>
  <si>
    <t>유치원 교재구입 2,000불 * 2학기 =</t>
  </si>
  <si>
    <t>교구구입 1,500불 * 2학기 =</t>
  </si>
  <si>
    <t>출장여비 20불 * 3명 * 20회 =</t>
  </si>
  <si>
    <t>홍보비(소개자료 제작 포함) 800불 * 2회 =</t>
  </si>
  <si>
    <t>교육과정평가협의회 35불 * 25명 * 2회 =</t>
  </si>
  <si>
    <t>수료식 및 졸업식 준비 1,000불 * 1회 =</t>
  </si>
  <si>
    <t>추석행사 2,500불 * 1회 =</t>
  </si>
  <si>
    <t>직원 인건비(각종 수당 포함) 4,000불 * 2명 * 12월 =</t>
  </si>
  <si>
    <t>의료비지원(가족 포함) 50불 * 2회 * 2명 * 6월 =</t>
  </si>
  <si>
    <t>부장수당 150불 * 5명 * 12월 =</t>
  </si>
  <si>
    <t>학교법인 정기총회 1,000불 * 1회 =</t>
  </si>
  <si>
    <t>출장여비 1,000불 * 5회 =</t>
  </si>
  <si>
    <t>은행 수수료 둥 2,910불 * 1년 =</t>
  </si>
  <si>
    <t>특근매식비 20명  * 7불 * 50회 =</t>
  </si>
  <si>
    <t>시설사용료 560불 * 4분기 =</t>
  </si>
  <si>
    <t>현안사업 협의 35불 * 15명 * 12회 =</t>
  </si>
  <si>
    <t xml:space="preserve">회의다과비 20불 * 15명 * 10회 = </t>
  </si>
  <si>
    <t>교육계획서 등 인쇄 25불 * 50부 =</t>
    <phoneticPr fontId="2" type="noConversion"/>
  </si>
  <si>
    <t>학교급별 행사비 350불 * 2회 * 3학교급=</t>
    <phoneticPr fontId="2" type="noConversion"/>
  </si>
  <si>
    <t>제5조</t>
    <phoneticPr fontId="2" type="noConversion"/>
  </si>
  <si>
    <t>제6조</t>
    <phoneticPr fontId="2" type="noConversion"/>
  </si>
  <si>
    <t>국가, 단체 등으로부터그 용도가 지정되고 소요전액이 교부된 경비 또는 수익자부담경비는 추가경정예산의 성립 이전에 이를 사용할 수 있으며, 이는 동일 회계연도내의 차기 추가경정 예산에 계상한다. 다만, 회계연도말 2개월이내에 용도가 지정되고 소요 전액이 교부된 경비(목적사업비 등 정산재원)에 대해서 불가피한 사유로 추가경정예산을 편성하지 못할 경우 이사회 의결을 받은 것으로 간주 처리한 후 차기 이사회 회의에 보고한다.</t>
    <phoneticPr fontId="2" type="noConversion"/>
  </si>
  <si>
    <t>세출'합계</t>
    <phoneticPr fontId="2" type="noConversion"/>
  </si>
  <si>
    <t>이월사업비</t>
    <phoneticPr fontId="2" type="noConversion"/>
  </si>
  <si>
    <t>장기차입금 상환</t>
    <phoneticPr fontId="2" type="noConversion"/>
  </si>
  <si>
    <t>일시차입금 상환</t>
    <phoneticPr fontId="2" type="noConversion"/>
  </si>
  <si>
    <t>대수선비</t>
    <phoneticPr fontId="2" type="noConversion"/>
  </si>
  <si>
    <t>재산매입비</t>
    <phoneticPr fontId="2" type="noConversion"/>
  </si>
  <si>
    <t>시설비</t>
    <phoneticPr fontId="2" type="noConversion"/>
  </si>
  <si>
    <t>일반수용비</t>
    <phoneticPr fontId="2" type="noConversion"/>
  </si>
  <si>
    <t>법인운영비</t>
    <phoneticPr fontId="2" type="noConversion"/>
  </si>
  <si>
    <t>토요한글학교 버스 임차료 1,500불 * 10월 =</t>
    <phoneticPr fontId="2" type="noConversion"/>
  </si>
  <si>
    <t xml:space="preserve"> 산출기초(SGD)</t>
    <phoneticPr fontId="2" type="noConversion"/>
  </si>
  <si>
    <t>전년도 
예산액</t>
    <phoneticPr fontId="2" type="noConversion"/>
  </si>
  <si>
    <t>예산액</t>
    <phoneticPr fontId="2" type="noConversion"/>
  </si>
  <si>
    <t>과 목</t>
    <phoneticPr fontId="2" type="noConversion"/>
  </si>
  <si>
    <t>강사비 900불 * 22명 * 12월 =</t>
    <phoneticPr fontId="2" type="noConversion"/>
  </si>
  <si>
    <t>2023학년도 법인회계 세출예산서</t>
    <phoneticPr fontId="2" type="noConversion"/>
  </si>
  <si>
    <t>토픽 응시료 30,000불 * 2회 =</t>
    <phoneticPr fontId="2" type="noConversion"/>
  </si>
  <si>
    <t>재외동포재단지원금 50,000불 * 1회 =</t>
    <phoneticPr fontId="2" type="noConversion"/>
  </si>
  <si>
    <t>입학금 324불 * 120명 * 2학기 =</t>
    <phoneticPr fontId="2" type="noConversion"/>
  </si>
  <si>
    <t>학급운영비 100불 * 22학급 * 2학기 =</t>
    <phoneticPr fontId="2" type="noConversion"/>
  </si>
  <si>
    <t>상장 및 기념품 구입 20불 * 22학급 * 10명 =</t>
    <phoneticPr fontId="2" type="noConversion"/>
  </si>
  <si>
    <t>2023학년도</t>
    <phoneticPr fontId="2" type="noConversion"/>
  </si>
  <si>
    <t>2023학년도 법인회계 세입예산서</t>
    <phoneticPr fontId="2" type="noConversion"/>
  </si>
  <si>
    <t>수업료 1,296불 * 400명 * 2학기 =</t>
    <phoneticPr fontId="2" type="noConversion"/>
  </si>
  <si>
    <t xml:space="preserve">2023학년도 장기차입금 또는 일시차입금의 한도액은 S$10,000,000으로 한다. </t>
    <phoneticPr fontId="2" type="noConversion"/>
  </si>
  <si>
    <t>CPF 기관부담금 900불 * 3명 * 12월 * 17% =</t>
    <phoneticPr fontId="2" type="noConversion"/>
  </si>
  <si>
    <t>&lt;2. 한국어능력시험 운영&gt;</t>
    <phoneticPr fontId="2" type="noConversion"/>
  </si>
  <si>
    <t>이사회 워크숍 1,700불 * 2회 =</t>
    <phoneticPr fontId="2" type="noConversion"/>
  </si>
  <si>
    <t>이월금 40,000불 * 1회 =</t>
    <phoneticPr fontId="2" type="noConversion"/>
  </si>
  <si>
    <t>한국어능력시험 운영비 30,000불 * 2회 =</t>
    <phoneticPr fontId="2" type="noConversion"/>
  </si>
  <si>
    <t>교사동 비품 구입비용 769,000불* 1=</t>
    <phoneticPr fontId="2" type="noConversion"/>
  </si>
  <si>
    <t>토요누리 인쇄 20불 * 450부 =</t>
    <phoneticPr fontId="2" type="noConversion"/>
  </si>
  <si>
    <t xml:space="preserve">2023학년도 학교법인 싱가포르한국국제학교 세입,세출예산 총액은  S$1,264,560로 하며, 세입.세출의 명세는 '세입세출예산서'와 같다. </t>
    <phoneticPr fontId="2" type="noConversion"/>
  </si>
  <si>
    <t xml:space="preserve"> 2023학년도 예산편성의 기본방침은 다음과 같다.
   1) 소모성 및 행사성 경비 편성을 억제한다. 
   2) 중복·유사·사업성과가 낮은 사업은 축소·통합·폐지하는 등 예산 효율성을 위해 노력한다.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</si>
</sst>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_(* #,##0_);_(* \(#,##0\);_(* &quot;-&quot;_);_(@_)"/>
    <numFmt numFmtId="177" formatCode="_(* #,##0.00_);_(* \(#,##0.00\);_(* &quot;-&quot;_);_(@_)"/>
    <numFmt numFmtId="178" formatCode="_-* #,##0.00_-;\-* #,##0.00_-;_-* &quot;-&quot;_-;_-@_-"/>
    <numFmt numFmtId="179" formatCode="#,##0_ "/>
    <numFmt numFmtId="180" formatCode="#,##0.00_ "/>
    <numFmt numFmtId="181" formatCode="\(0.00%\)"/>
    <numFmt numFmtId="182" formatCode="#,##0;\△#,##0"/>
  </numFmts>
  <fonts count="2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</font>
    <font>
      <sz val="10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double">
        <color indexed="64"/>
      </top>
      <bottom/>
      <diagonal/>
    </border>
    <border>
      <left style="hair">
        <color auto="1"/>
      </left>
      <right style="hair">
        <color auto="1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auto="1"/>
      </top>
      <bottom/>
      <diagonal/>
    </border>
    <border>
      <left style="hair">
        <color auto="1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double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 style="double">
        <color auto="1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double">
        <color indexed="64"/>
      </bottom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21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Continuous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41" fontId="5" fillId="3" borderId="1" xfId="1" applyFont="1" applyFill="1" applyBorder="1" applyAlignment="1">
      <alignment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41" fontId="5" fillId="4" borderId="1" xfId="1" applyFont="1" applyFill="1" applyBorder="1" applyAlignment="1">
      <alignment vertical="center"/>
    </xf>
    <xf numFmtId="0" fontId="5" fillId="4" borderId="4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41" fontId="5" fillId="5" borderId="1" xfId="0" applyNumberFormat="1" applyFont="1" applyFill="1" applyBorder="1" applyAlignment="1">
      <alignment vertical="center"/>
    </xf>
    <xf numFmtId="0" fontId="5" fillId="5" borderId="4" xfId="0" applyFont="1" applyFill="1" applyBorder="1" applyAlignment="1">
      <alignment horizontal="centerContinuous" vertical="center"/>
    </xf>
    <xf numFmtId="0" fontId="5" fillId="5" borderId="5" xfId="0" applyFont="1" applyFill="1" applyBorder="1" applyAlignment="1">
      <alignment horizontal="centerContinuous" vertical="center"/>
    </xf>
    <xf numFmtId="0" fontId="5" fillId="5" borderId="6" xfId="0" applyFont="1" applyFill="1" applyBorder="1" applyAlignment="1">
      <alignment horizontal="centerContinuous"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1" fontId="5" fillId="0" borderId="3" xfId="1" applyFont="1" applyBorder="1" applyAlignment="1">
      <alignment vertical="center"/>
    </xf>
    <xf numFmtId="178" fontId="5" fillId="3" borderId="1" xfId="1" applyNumberFormat="1" applyFont="1" applyFill="1" applyBorder="1" applyAlignment="1">
      <alignment vertical="center"/>
    </xf>
    <xf numFmtId="178" fontId="5" fillId="5" borderId="1" xfId="0" applyNumberFormat="1" applyFont="1" applyFill="1" applyBorder="1" applyAlignment="1">
      <alignment vertical="center"/>
    </xf>
    <xf numFmtId="178" fontId="5" fillId="4" borderId="1" xfId="1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78" fontId="0" fillId="0" borderId="0" xfId="0" applyNumberForma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top"/>
    </xf>
    <xf numFmtId="178" fontId="10" fillId="0" borderId="2" xfId="1" applyNumberFormat="1" applyFont="1" applyBorder="1" applyAlignment="1">
      <alignment vertical="top"/>
    </xf>
    <xf numFmtId="178" fontId="10" fillId="0" borderId="3" xfId="1" applyNumberFormat="1" applyFont="1" applyBorder="1" applyAlignment="1">
      <alignment vertical="center"/>
    </xf>
    <xf numFmtId="0" fontId="10" fillId="0" borderId="9" xfId="0" applyFont="1" applyBorder="1" applyAlignment="1">
      <alignment vertical="top"/>
    </xf>
    <xf numFmtId="178" fontId="10" fillId="0" borderId="9" xfId="1" applyNumberFormat="1" applyFont="1" applyBorder="1" applyAlignment="1">
      <alignment vertical="top"/>
    </xf>
    <xf numFmtId="178" fontId="10" fillId="0" borderId="1" xfId="1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78" fontId="10" fillId="0" borderId="0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178" fontId="10" fillId="0" borderId="0" xfId="0" applyNumberFormat="1" applyFont="1">
      <alignment vertical="center"/>
    </xf>
    <xf numFmtId="0" fontId="0" fillId="0" borderId="13" xfId="0" applyBorder="1">
      <alignment vertical="center"/>
    </xf>
    <xf numFmtId="0" fontId="4" fillId="0" borderId="14" xfId="0" applyFont="1" applyBorder="1" applyAlignment="1"/>
    <xf numFmtId="0" fontId="4" fillId="0" borderId="15" xfId="0" applyFont="1" applyBorder="1" applyAlignment="1"/>
    <xf numFmtId="0" fontId="4" fillId="0" borderId="16" xfId="0" applyFont="1" applyBorder="1" applyAlignment="1"/>
    <xf numFmtId="0" fontId="4" fillId="0" borderId="0" xfId="0" applyFont="1" applyBorder="1" applyAlignment="1"/>
    <xf numFmtId="0" fontId="11" fillId="0" borderId="0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13" fillId="0" borderId="13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5" fillId="0" borderId="16" xfId="0" applyFont="1" applyBorder="1">
      <alignment vertical="center"/>
    </xf>
    <xf numFmtId="0" fontId="15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179" fontId="11" fillId="0" borderId="0" xfId="9" applyNumberFormat="1" applyFont="1" applyAlignment="1">
      <alignment horizontal="center" vertical="center"/>
    </xf>
    <xf numFmtId="180" fontId="11" fillId="0" borderId="0" xfId="9" applyNumberFormat="1" applyFont="1" applyAlignment="1">
      <alignment horizontal="center" vertical="center"/>
    </xf>
    <xf numFmtId="179" fontId="17" fillId="0" borderId="0" xfId="9" applyNumberFormat="1" applyFont="1" applyAlignment="1">
      <alignment horizontal="center" vertical="center"/>
    </xf>
    <xf numFmtId="179" fontId="15" fillId="0" borderId="0" xfId="9" applyNumberFormat="1" applyFont="1">
      <alignment vertical="center"/>
    </xf>
    <xf numFmtId="179" fontId="19" fillId="0" borderId="26" xfId="9" applyNumberFormat="1" applyFont="1" applyBorder="1" applyAlignment="1">
      <alignment horizontal="center" vertical="center" shrinkToFit="1"/>
    </xf>
    <xf numFmtId="179" fontId="19" fillId="0" borderId="28" xfId="9" applyNumberFormat="1" applyFont="1" applyBorder="1" applyAlignment="1">
      <alignment horizontal="center" vertical="center" shrinkToFit="1"/>
    </xf>
    <xf numFmtId="179" fontId="19" fillId="0" borderId="29" xfId="9" applyNumberFormat="1" applyFont="1" applyBorder="1" applyAlignment="1">
      <alignment horizontal="center" vertical="center" shrinkToFit="1"/>
    </xf>
    <xf numFmtId="179" fontId="20" fillId="0" borderId="32" xfId="9" applyNumberFormat="1" applyFont="1" applyBorder="1" applyAlignment="1">
      <alignment vertical="center" shrinkToFit="1"/>
    </xf>
    <xf numFmtId="179" fontId="20" fillId="0" borderId="33" xfId="9" applyNumberFormat="1" applyFont="1" applyBorder="1" applyAlignment="1">
      <alignment horizontal="right" vertical="center" shrinkToFit="1"/>
    </xf>
    <xf numFmtId="181" fontId="20" fillId="0" borderId="37" xfId="9" applyNumberFormat="1" applyFont="1" applyBorder="1" applyAlignment="1">
      <alignment vertical="center" shrinkToFit="1"/>
    </xf>
    <xf numFmtId="181" fontId="20" fillId="0" borderId="38" xfId="9" applyNumberFormat="1" applyFont="1" applyBorder="1" applyAlignment="1">
      <alignment horizontal="right" vertical="center" shrinkToFit="1"/>
    </xf>
    <xf numFmtId="181" fontId="20" fillId="0" borderId="40" xfId="9" applyNumberFormat="1" applyFont="1" applyBorder="1" applyAlignment="1">
      <alignment horizontal="right" vertical="center" shrinkToFit="1"/>
    </xf>
    <xf numFmtId="179" fontId="20" fillId="0" borderId="27" xfId="9" applyNumberFormat="1" applyFont="1" applyBorder="1" applyAlignment="1">
      <alignment horizontal="right" vertical="center" shrinkToFit="1"/>
    </xf>
    <xf numFmtId="179" fontId="20" fillId="0" borderId="28" xfId="9" applyNumberFormat="1" applyFont="1" applyBorder="1" applyAlignment="1">
      <alignment horizontal="right" vertical="center" shrinkToFit="1"/>
    </xf>
    <xf numFmtId="179" fontId="20" fillId="0" borderId="30" xfId="9" applyNumberFormat="1" applyFont="1" applyBorder="1" applyAlignment="1">
      <alignment horizontal="right" vertical="center" shrinkToFit="1"/>
    </xf>
    <xf numFmtId="179" fontId="20" fillId="0" borderId="27" xfId="9" applyNumberFormat="1" applyFont="1" applyBorder="1" applyAlignment="1">
      <alignment vertical="center" shrinkToFit="1"/>
    </xf>
    <xf numFmtId="179" fontId="19" fillId="0" borderId="32" xfId="9" applyNumberFormat="1" applyFont="1" applyBorder="1" applyAlignment="1">
      <alignment vertical="center" shrinkToFit="1"/>
    </xf>
    <xf numFmtId="179" fontId="19" fillId="0" borderId="33" xfId="9" applyNumberFormat="1" applyFont="1" applyBorder="1" applyAlignment="1">
      <alignment horizontal="right" vertical="center" shrinkToFit="1"/>
    </xf>
    <xf numFmtId="179" fontId="19" fillId="0" borderId="35" xfId="9" applyNumberFormat="1" applyFont="1" applyBorder="1" applyAlignment="1">
      <alignment horizontal="right" vertical="center" shrinkToFit="1"/>
    </xf>
    <xf numFmtId="3" fontId="0" fillId="0" borderId="0" xfId="0" applyNumberFormat="1">
      <alignment vertical="center"/>
    </xf>
    <xf numFmtId="181" fontId="19" fillId="0" borderId="45" xfId="9" applyNumberFormat="1" applyFont="1" applyBorder="1" applyAlignment="1">
      <alignment vertical="center" shrinkToFit="1"/>
    </xf>
    <xf numFmtId="181" fontId="19" fillId="0" borderId="46" xfId="9" applyNumberFormat="1" applyFont="1" applyBorder="1" applyAlignment="1">
      <alignment horizontal="right" vertical="center" shrinkToFit="1"/>
    </xf>
    <xf numFmtId="181" fontId="19" fillId="0" borderId="48" xfId="9" applyNumberFormat="1" applyFont="1" applyBorder="1" applyAlignment="1">
      <alignment horizontal="right" vertical="center" shrinkToFit="1"/>
    </xf>
    <xf numFmtId="179" fontId="19" fillId="0" borderId="0" xfId="9" applyNumberFormat="1" applyFont="1" applyBorder="1" applyAlignment="1">
      <alignment horizontal="center" vertical="center"/>
    </xf>
    <xf numFmtId="181" fontId="19" fillId="0" borderId="0" xfId="9" applyNumberFormat="1" applyFont="1" applyBorder="1" applyAlignment="1">
      <alignment vertical="center"/>
    </xf>
    <xf numFmtId="181" fontId="19" fillId="0" borderId="0" xfId="9" applyNumberFormat="1" applyFont="1" applyBorder="1" applyAlignment="1">
      <alignment horizontal="right" vertical="center"/>
    </xf>
    <xf numFmtId="179" fontId="19" fillId="0" borderId="0" xfId="9" applyNumberFormat="1" applyFont="1" applyBorder="1" applyAlignment="1">
      <alignment vertical="center"/>
    </xf>
    <xf numFmtId="180" fontId="19" fillId="0" borderId="0" xfId="9" applyNumberFormat="1" applyFont="1" applyBorder="1" applyAlignment="1">
      <alignment vertical="center"/>
    </xf>
    <xf numFmtId="180" fontId="15" fillId="0" borderId="0" xfId="9" applyNumberFormat="1" applyFont="1">
      <alignment vertical="center"/>
    </xf>
    <xf numFmtId="178" fontId="10" fillId="0" borderId="2" xfId="1" applyNumberFormat="1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178" fontId="10" fillId="0" borderId="9" xfId="1" applyNumberFormat="1" applyFont="1" applyBorder="1" applyAlignment="1">
      <alignment vertical="center"/>
    </xf>
    <xf numFmtId="0" fontId="4" fillId="0" borderId="17" xfId="0" applyFont="1" applyBorder="1" applyAlignment="1">
      <alignment vertical="top" wrapText="1"/>
    </xf>
    <xf numFmtId="0" fontId="15" fillId="0" borderId="16" xfId="0" applyFont="1" applyBorder="1" applyAlignment="1">
      <alignment vertical="top"/>
    </xf>
    <xf numFmtId="0" fontId="20" fillId="0" borderId="1" xfId="5" applyFont="1" applyBorder="1">
      <alignment vertical="center"/>
    </xf>
    <xf numFmtId="178" fontId="20" fillId="0" borderId="3" xfId="1" applyNumberFormat="1" applyFont="1" applyBorder="1" applyAlignment="1">
      <alignment vertical="center"/>
    </xf>
    <xf numFmtId="176" fontId="19" fillId="6" borderId="1" xfId="2" applyFont="1" applyFill="1" applyBorder="1" applyAlignment="1">
      <alignment vertical="center" wrapText="1"/>
    </xf>
    <xf numFmtId="177" fontId="19" fillId="6" borderId="1" xfId="2" applyNumberFormat="1" applyFont="1" applyFill="1" applyBorder="1" applyAlignment="1">
      <alignment vertical="center"/>
    </xf>
    <xf numFmtId="41" fontId="19" fillId="0" borderId="3" xfId="1" applyFont="1" applyBorder="1" applyAlignment="1">
      <alignment vertical="center"/>
    </xf>
    <xf numFmtId="178" fontId="19" fillId="3" borderId="1" xfId="1" applyNumberFormat="1" applyFont="1" applyFill="1" applyBorder="1" applyAlignment="1">
      <alignment vertical="center"/>
    </xf>
    <xf numFmtId="178" fontId="19" fillId="4" borderId="1" xfId="1" applyNumberFormat="1" applyFont="1" applyFill="1" applyBorder="1" applyAlignment="1">
      <alignment vertical="center"/>
    </xf>
    <xf numFmtId="178" fontId="19" fillId="0" borderId="3" xfId="1" applyNumberFormat="1" applyFont="1" applyBorder="1" applyAlignment="1">
      <alignment vertical="center"/>
    </xf>
    <xf numFmtId="178" fontId="19" fillId="5" borderId="1" xfId="0" applyNumberFormat="1" applyFont="1" applyFill="1" applyBorder="1" applyAlignment="1">
      <alignment vertical="center"/>
    </xf>
    <xf numFmtId="178" fontId="20" fillId="0" borderId="3" xfId="1" applyNumberFormat="1" applyFont="1" applyFill="1" applyBorder="1" applyAlignment="1">
      <alignment vertical="center"/>
    </xf>
    <xf numFmtId="179" fontId="19" fillId="0" borderId="27" xfId="9" applyNumberFormat="1" applyFont="1" applyBorder="1" applyAlignment="1">
      <alignment horizontal="center" vertical="center" wrapText="1" shrinkToFit="1"/>
    </xf>
    <xf numFmtId="0" fontId="20" fillId="0" borderId="1" xfId="5" applyFont="1" applyFill="1" applyBorder="1" applyAlignment="1">
      <alignment vertical="center" wrapText="1"/>
    </xf>
    <xf numFmtId="182" fontId="20" fillId="0" borderId="49" xfId="9" applyNumberFormat="1" applyFont="1" applyBorder="1" applyAlignment="1">
      <alignment horizontal="right" vertical="center" shrinkToFit="1"/>
    </xf>
    <xf numFmtId="180" fontId="19" fillId="0" borderId="50" xfId="9" applyNumberFormat="1" applyFont="1" applyBorder="1" applyAlignment="1">
      <alignment horizontal="center" vertical="center" shrinkToFit="1"/>
    </xf>
    <xf numFmtId="41" fontId="3" fillId="0" borderId="0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5" fillId="0" borderId="0" xfId="0" applyNumberFormat="1" applyFont="1" applyBorder="1" applyAlignment="1">
      <alignment horizontal="left" vertical="center"/>
    </xf>
    <xf numFmtId="41" fontId="5" fillId="0" borderId="0" xfId="0" applyNumberFormat="1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right" vertical="center"/>
    </xf>
    <xf numFmtId="41" fontId="5" fillId="0" borderId="0" xfId="0" applyNumberFormat="1" applyFont="1" applyAlignment="1">
      <alignment horizontal="center" vertical="center"/>
    </xf>
    <xf numFmtId="41" fontId="5" fillId="2" borderId="1" xfId="0" applyNumberFormat="1" applyFont="1" applyFill="1" applyBorder="1" applyAlignment="1">
      <alignment horizontal="centerContinuous" vertical="center"/>
    </xf>
    <xf numFmtId="41" fontId="5" fillId="3" borderId="4" xfId="0" applyNumberFormat="1" applyFont="1" applyFill="1" applyBorder="1" applyAlignment="1">
      <alignment horizontal="left" vertical="center"/>
    </xf>
    <xf numFmtId="41" fontId="5" fillId="3" borderId="5" xfId="0" applyNumberFormat="1" applyFont="1" applyFill="1" applyBorder="1" applyAlignment="1">
      <alignment horizontal="left" vertical="center"/>
    </xf>
    <xf numFmtId="41" fontId="5" fillId="3" borderId="6" xfId="0" applyNumberFormat="1" applyFont="1" applyFill="1" applyBorder="1" applyAlignment="1">
      <alignment horizontal="left" vertical="center"/>
    </xf>
    <xf numFmtId="41" fontId="5" fillId="3" borderId="1" xfId="1" applyNumberFormat="1" applyFont="1" applyFill="1" applyBorder="1" applyAlignment="1">
      <alignment vertical="center"/>
    </xf>
    <xf numFmtId="41" fontId="3" fillId="0" borderId="10" xfId="0" applyNumberFormat="1" applyFont="1" applyBorder="1" applyAlignment="1">
      <alignment horizontal="left" vertical="center"/>
    </xf>
    <xf numFmtId="41" fontId="5" fillId="4" borderId="7" xfId="0" applyNumberFormat="1" applyFont="1" applyFill="1" applyBorder="1" applyAlignment="1">
      <alignment horizontal="left" vertical="center"/>
    </xf>
    <xf numFmtId="41" fontId="5" fillId="4" borderId="8" xfId="0" applyNumberFormat="1" applyFont="1" applyFill="1" applyBorder="1" applyAlignment="1">
      <alignment horizontal="left" vertical="center"/>
    </xf>
    <xf numFmtId="41" fontId="5" fillId="4" borderId="1" xfId="1" applyNumberFormat="1" applyFont="1" applyFill="1" applyBorder="1" applyAlignment="1">
      <alignment vertical="center"/>
    </xf>
    <xf numFmtId="41" fontId="3" fillId="0" borderId="0" xfId="0" applyNumberFormat="1" applyFont="1" applyBorder="1" applyAlignment="1">
      <alignment horizontal="left" vertical="center"/>
    </xf>
    <xf numFmtId="41" fontId="3" fillId="0" borderId="1" xfId="0" applyNumberFormat="1" applyFont="1" applyBorder="1" applyAlignment="1">
      <alignment horizontal="left" vertical="center"/>
    </xf>
    <xf numFmtId="41" fontId="3" fillId="0" borderId="3" xfId="1" applyNumberFormat="1" applyFont="1" applyBorder="1" applyAlignment="1">
      <alignment vertical="center"/>
    </xf>
    <xf numFmtId="41" fontId="5" fillId="0" borderId="3" xfId="1" applyNumberFormat="1" applyFont="1" applyBorder="1" applyAlignment="1">
      <alignment vertical="center"/>
    </xf>
    <xf numFmtId="41" fontId="24" fillId="0" borderId="3" xfId="1" applyNumberFormat="1" applyFont="1" applyBorder="1" applyAlignment="1">
      <alignment vertical="center"/>
    </xf>
    <xf numFmtId="41" fontId="20" fillId="0" borderId="3" xfId="1" applyNumberFormat="1" applyFont="1" applyBorder="1" applyAlignment="1">
      <alignment vertical="center"/>
    </xf>
    <xf numFmtId="41" fontId="19" fillId="6" borderId="1" xfId="2" applyNumberFormat="1" applyFont="1" applyFill="1" applyBorder="1" applyAlignment="1">
      <alignment vertical="center" wrapText="1"/>
    </xf>
    <xf numFmtId="41" fontId="19" fillId="6" borderId="1" xfId="2" applyNumberFormat="1" applyFont="1" applyFill="1" applyBorder="1" applyAlignment="1">
      <alignment vertical="center"/>
    </xf>
    <xf numFmtId="41" fontId="19" fillId="0" borderId="3" xfId="1" applyNumberFormat="1" applyFont="1" applyBorder="1" applyAlignment="1">
      <alignment vertical="center"/>
    </xf>
    <xf numFmtId="41" fontId="20" fillId="0" borderId="3" xfId="1" applyNumberFormat="1" applyFont="1" applyFill="1" applyBorder="1" applyAlignment="1">
      <alignment vertical="center"/>
    </xf>
    <xf numFmtId="41" fontId="5" fillId="6" borderId="1" xfId="2" applyNumberFormat="1" applyFont="1" applyFill="1" applyBorder="1" applyAlignment="1">
      <alignment vertical="center" wrapText="1"/>
    </xf>
    <xf numFmtId="41" fontId="3" fillId="0" borderId="3" xfId="0" applyNumberFormat="1" applyFont="1" applyBorder="1" applyAlignment="1">
      <alignment horizontal="left" vertical="center"/>
    </xf>
    <xf numFmtId="41" fontId="3" fillId="0" borderId="1" xfId="1" applyNumberFormat="1" applyFont="1" applyBorder="1" applyAlignment="1">
      <alignment vertical="center"/>
    </xf>
    <xf numFmtId="41" fontId="5" fillId="4" borderId="4" xfId="0" applyNumberFormat="1" applyFont="1" applyFill="1" applyBorder="1" applyAlignment="1">
      <alignment horizontal="left" vertical="center"/>
    </xf>
    <xf numFmtId="41" fontId="5" fillId="4" borderId="6" xfId="0" applyNumberFormat="1" applyFont="1" applyFill="1" applyBorder="1" applyAlignment="1">
      <alignment horizontal="left" vertical="center"/>
    </xf>
    <xf numFmtId="41" fontId="3" fillId="0" borderId="2" xfId="0" applyNumberFormat="1" applyFont="1" applyBorder="1" applyAlignment="1">
      <alignment horizontal="left" vertical="center"/>
    </xf>
    <xf numFmtId="41" fontId="10" fillId="3" borderId="1" xfId="1" applyNumberFormat="1" applyFont="1" applyFill="1" applyBorder="1" applyAlignment="1">
      <alignment vertical="center"/>
    </xf>
    <xf numFmtId="41" fontId="10" fillId="0" borderId="1" xfId="1" applyNumberFormat="1" applyFont="1" applyBorder="1" applyAlignment="1">
      <alignment vertical="center"/>
    </xf>
    <xf numFmtId="41" fontId="10" fillId="4" borderId="1" xfId="1" applyNumberFormat="1" applyFont="1" applyFill="1" applyBorder="1" applyAlignment="1">
      <alignment vertical="center"/>
    </xf>
    <xf numFmtId="41" fontId="10" fillId="7" borderId="1" xfId="1" applyNumberFormat="1" applyFont="1" applyFill="1" applyBorder="1" applyAlignment="1">
      <alignment vertical="center"/>
    </xf>
    <xf numFmtId="41" fontId="3" fillId="7" borderId="10" xfId="0" applyNumberFormat="1" applyFont="1" applyFill="1" applyBorder="1" applyAlignment="1">
      <alignment horizontal="left" vertical="center"/>
    </xf>
    <xf numFmtId="41" fontId="3" fillId="7" borderId="0" xfId="0" applyNumberFormat="1" applyFont="1" applyFill="1" applyBorder="1" applyAlignment="1">
      <alignment horizontal="left" vertical="center"/>
    </xf>
    <xf numFmtId="41" fontId="3" fillId="7" borderId="1" xfId="0" applyNumberFormat="1" applyFont="1" applyFill="1" applyBorder="1" applyAlignment="1">
      <alignment horizontal="left" vertical="center" wrapText="1"/>
    </xf>
    <xf numFmtId="41" fontId="3" fillId="7" borderId="0" xfId="0" applyNumberFormat="1" applyFont="1" applyFill="1" applyAlignment="1">
      <alignment horizontal="center" vertical="center"/>
    </xf>
    <xf numFmtId="41" fontId="5" fillId="5" borderId="4" xfId="0" applyNumberFormat="1" applyFont="1" applyFill="1" applyBorder="1" applyAlignment="1">
      <alignment horizontal="centerContinuous" vertical="center"/>
    </xf>
    <xf numFmtId="41" fontId="5" fillId="5" borderId="5" xfId="0" applyNumberFormat="1" applyFont="1" applyFill="1" applyBorder="1" applyAlignment="1">
      <alignment horizontal="centerContinuous" vertical="center"/>
    </xf>
    <xf numFmtId="41" fontId="5" fillId="5" borderId="6" xfId="0" applyNumberFormat="1" applyFont="1" applyFill="1" applyBorder="1" applyAlignment="1">
      <alignment horizontal="centerContinuous" vertical="center"/>
    </xf>
    <xf numFmtId="41" fontId="5" fillId="0" borderId="0" xfId="0" applyNumberFormat="1" applyFont="1" applyFill="1" applyBorder="1" applyAlignment="1">
      <alignment horizontal="centerContinuous" vertical="center"/>
    </xf>
    <xf numFmtId="41" fontId="3" fillId="0" borderId="0" xfId="0" applyNumberFormat="1" applyFont="1" applyFill="1" applyAlignment="1">
      <alignment horizontal="center" vertical="center"/>
    </xf>
    <xf numFmtId="41" fontId="6" fillId="0" borderId="0" xfId="0" applyNumberFormat="1" applyFont="1" applyBorder="1" applyAlignment="1">
      <alignment horizontal="left" vertical="center"/>
    </xf>
    <xf numFmtId="41" fontId="3" fillId="0" borderId="0" xfId="0" applyNumberFormat="1" applyFont="1" applyAlignment="1">
      <alignment horizontal="left" vertical="center"/>
    </xf>
    <xf numFmtId="0" fontId="10" fillId="0" borderId="1" xfId="5" applyFont="1" applyBorder="1">
      <alignment vertical="center"/>
    </xf>
    <xf numFmtId="0" fontId="10" fillId="0" borderId="1" xfId="5" applyFont="1" applyFill="1" applyBorder="1">
      <alignment vertical="center"/>
    </xf>
    <xf numFmtId="178" fontId="10" fillId="0" borderId="3" xfId="1" applyNumberFormat="1" applyFont="1" applyFill="1" applyBorder="1" applyAlignment="1">
      <alignment vertical="center"/>
    </xf>
    <xf numFmtId="41" fontId="3" fillId="7" borderId="1" xfId="1" applyNumberFormat="1" applyFont="1" applyFill="1" applyBorder="1" applyAlignment="1">
      <alignment vertical="center"/>
    </xf>
    <xf numFmtId="41" fontId="10" fillId="7" borderId="1" xfId="1" applyNumberFormat="1" applyFont="1" applyFill="1" applyBorder="1" applyAlignment="1">
      <alignment vertical="center" wrapText="1"/>
    </xf>
    <xf numFmtId="178" fontId="20" fillId="0" borderId="3" xfId="1" applyNumberFormat="1" applyFont="1" applyBorder="1" applyAlignment="1">
      <alignment vertical="center" wrapText="1"/>
    </xf>
    <xf numFmtId="0" fontId="10" fillId="7" borderId="1" xfId="5" applyFont="1" applyFill="1" applyBorder="1">
      <alignment vertical="center"/>
    </xf>
    <xf numFmtId="178" fontId="10" fillId="7" borderId="3" xfId="1" applyNumberFormat="1" applyFont="1" applyFill="1" applyBorder="1" applyAlignment="1">
      <alignment vertical="center"/>
    </xf>
    <xf numFmtId="0" fontId="20" fillId="8" borderId="1" xfId="5" applyFont="1" applyFill="1" applyBorder="1">
      <alignment vertical="center"/>
    </xf>
    <xf numFmtId="178" fontId="20" fillId="8" borderId="3" xfId="1" applyNumberFormat="1" applyFont="1" applyFill="1" applyBorder="1" applyAlignment="1">
      <alignment vertic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79" fontId="16" fillId="0" borderId="0" xfId="9" applyNumberFormat="1" applyFont="1" applyAlignment="1">
      <alignment horizontal="center" vertical="center"/>
    </xf>
    <xf numFmtId="179" fontId="15" fillId="0" borderId="0" xfId="9" applyNumberFormat="1" applyFont="1" applyBorder="1" applyAlignment="1">
      <alignment horizontal="right" vertical="center"/>
    </xf>
    <xf numFmtId="179" fontId="18" fillId="0" borderId="21" xfId="9" applyNumberFormat="1" applyFont="1" applyBorder="1" applyAlignment="1">
      <alignment horizontal="center" vertical="center" shrinkToFit="1"/>
    </xf>
    <xf numFmtId="179" fontId="18" fillId="0" borderId="22" xfId="9" applyNumberFormat="1" applyFont="1" applyBorder="1" applyAlignment="1">
      <alignment horizontal="center" vertical="center" shrinkToFit="1"/>
    </xf>
    <xf numFmtId="179" fontId="18" fillId="0" borderId="23" xfId="9" applyNumberFormat="1" applyFont="1" applyBorder="1" applyAlignment="1">
      <alignment horizontal="center" vertical="center" shrinkToFit="1"/>
    </xf>
    <xf numFmtId="179" fontId="18" fillId="0" borderId="24" xfId="9" applyNumberFormat="1" applyFont="1" applyBorder="1" applyAlignment="1">
      <alignment horizontal="center" vertical="center" shrinkToFit="1"/>
    </xf>
    <xf numFmtId="179" fontId="18" fillId="0" borderId="25" xfId="9" applyNumberFormat="1" applyFont="1" applyBorder="1" applyAlignment="1">
      <alignment horizontal="center" vertical="center" shrinkToFit="1"/>
    </xf>
    <xf numFmtId="179" fontId="19" fillId="0" borderId="31" xfId="9" applyNumberFormat="1" applyFont="1" applyBorder="1" applyAlignment="1">
      <alignment horizontal="center" vertical="center" shrinkToFit="1"/>
    </xf>
    <xf numFmtId="179" fontId="19" fillId="0" borderId="36" xfId="9" applyNumberFormat="1" applyFont="1" applyBorder="1" applyAlignment="1">
      <alignment horizontal="center" vertical="center" shrinkToFit="1"/>
    </xf>
    <xf numFmtId="179" fontId="19" fillId="0" borderId="34" xfId="9" applyNumberFormat="1" applyFont="1" applyBorder="1" applyAlignment="1">
      <alignment horizontal="center" vertical="center" shrinkToFit="1"/>
    </xf>
    <xf numFmtId="179" fontId="19" fillId="0" borderId="39" xfId="9" applyNumberFormat="1" applyFont="1" applyBorder="1" applyAlignment="1">
      <alignment horizontal="center" vertical="center" shrinkToFit="1"/>
    </xf>
    <xf numFmtId="179" fontId="19" fillId="0" borderId="26" xfId="9" applyNumberFormat="1" applyFont="1" applyBorder="1" applyAlignment="1">
      <alignment horizontal="center" vertical="center" shrinkToFit="1"/>
    </xf>
    <xf numFmtId="179" fontId="19" fillId="0" borderId="41" xfId="9" applyNumberFormat="1" applyFont="1" applyBorder="1" applyAlignment="1">
      <alignment horizontal="center" vertical="center" shrinkToFit="1"/>
    </xf>
    <xf numFmtId="179" fontId="21" fillId="0" borderId="41" xfId="9" applyNumberFormat="1" applyFont="1" applyBorder="1" applyAlignment="1">
      <alignment horizontal="center" vertical="center" shrinkToFit="1"/>
    </xf>
    <xf numFmtId="179" fontId="21" fillId="0" borderId="39" xfId="9" applyNumberFormat="1" applyFont="1" applyBorder="1" applyAlignment="1">
      <alignment horizontal="center" vertical="center" shrinkToFit="1"/>
    </xf>
    <xf numFmtId="179" fontId="21" fillId="0" borderId="26" xfId="9" applyNumberFormat="1" applyFont="1" applyBorder="1" applyAlignment="1">
      <alignment horizontal="center" vertical="center" shrinkToFit="1"/>
    </xf>
    <xf numFmtId="179" fontId="21" fillId="0" borderId="42" xfId="9" applyNumberFormat="1" applyFont="1" applyBorder="1" applyAlignment="1">
      <alignment horizontal="center" vertical="center" shrinkToFit="1"/>
    </xf>
    <xf numFmtId="179" fontId="21" fillId="0" borderId="41" xfId="9" applyNumberFormat="1" applyFont="1" applyBorder="1" applyAlignment="1">
      <alignment horizontal="center" vertical="center" wrapText="1" shrinkToFit="1"/>
    </xf>
    <xf numFmtId="179" fontId="21" fillId="0" borderId="39" xfId="9" applyNumberFormat="1" applyFont="1" applyBorder="1" applyAlignment="1">
      <alignment horizontal="center" vertical="center" wrapText="1" shrinkToFit="1"/>
    </xf>
    <xf numFmtId="179" fontId="19" fillId="0" borderId="43" xfId="9" applyNumberFormat="1" applyFont="1" applyBorder="1" applyAlignment="1">
      <alignment horizontal="center" vertical="center" shrinkToFit="1"/>
    </xf>
    <xf numFmtId="179" fontId="19" fillId="0" borderId="44" xfId="9" applyNumberFormat="1" applyFont="1" applyBorder="1" applyAlignment="1">
      <alignment horizontal="center" vertical="center" shrinkToFit="1"/>
    </xf>
    <xf numFmtId="179" fontId="19" fillId="0" borderId="47" xfId="9" applyNumberFormat="1" applyFont="1" applyBorder="1" applyAlignment="1">
      <alignment horizontal="center" vertical="center" shrinkToFit="1"/>
    </xf>
    <xf numFmtId="179" fontId="21" fillId="0" borderId="36" xfId="9" applyNumberFormat="1" applyFont="1" applyBorder="1" applyAlignment="1">
      <alignment horizontal="center" vertical="center" shrinkToFit="1"/>
    </xf>
    <xf numFmtId="41" fontId="22" fillId="0" borderId="0" xfId="0" applyNumberFormat="1" applyFont="1" applyBorder="1" applyAlignment="1">
      <alignment horizontal="center" vertical="center"/>
    </xf>
    <xf numFmtId="41" fontId="5" fillId="2" borderId="11" xfId="0" applyNumberFormat="1" applyFont="1" applyFill="1" applyBorder="1" applyAlignment="1">
      <alignment horizontal="center" vertical="center" wrapText="1"/>
    </xf>
    <xf numFmtId="41" fontId="5" fillId="2" borderId="12" xfId="0" applyNumberFormat="1" applyFont="1" applyFill="1" applyBorder="1" applyAlignment="1">
      <alignment horizontal="center" vertical="center" wrapText="1"/>
    </xf>
    <xf numFmtId="41" fontId="5" fillId="2" borderId="7" xfId="0" applyNumberFormat="1" applyFont="1" applyFill="1" applyBorder="1" applyAlignment="1">
      <alignment horizontal="center" vertical="center" wrapText="1"/>
    </xf>
    <xf numFmtId="41" fontId="5" fillId="2" borderId="8" xfId="0" applyNumberFormat="1" applyFont="1" applyFill="1" applyBorder="1" applyAlignment="1">
      <alignment horizontal="center" vertical="center" wrapText="1"/>
    </xf>
    <xf numFmtId="41" fontId="5" fillId="2" borderId="2" xfId="0" applyNumberFormat="1" applyFont="1" applyFill="1" applyBorder="1" applyAlignment="1">
      <alignment horizontal="center" vertical="center" wrapText="1"/>
    </xf>
    <xf numFmtId="41" fontId="5" fillId="2" borderId="3" xfId="0" applyNumberFormat="1" applyFont="1" applyFill="1" applyBorder="1" applyAlignment="1">
      <alignment horizontal="center" vertical="center" wrapText="1"/>
    </xf>
    <xf numFmtId="41" fontId="23" fillId="0" borderId="0" xfId="1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10" fillId="0" borderId="12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0">
    <cellStyle name="쉼표 [0]" xfId="1" builtinId="6"/>
    <cellStyle name="쉼표 [0] 2" xfId="6"/>
    <cellStyle name="쉼표 [0] 2 2" xfId="7"/>
    <cellStyle name="쉼표 [0] 3" xfId="8"/>
    <cellStyle name="쉼표 [0] 4" xfId="2"/>
    <cellStyle name="표준" xfId="0" builtinId="0"/>
    <cellStyle name="표준 2" xfId="4"/>
    <cellStyle name="표준 2 2" xfId="9"/>
    <cellStyle name="표준 3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"/>
  <sheetViews>
    <sheetView showGridLines="0" workbookViewId="0">
      <selection activeCell="B2" sqref="A2:XFD3"/>
    </sheetView>
  </sheetViews>
  <sheetFormatPr defaultRowHeight="16.5"/>
  <cols>
    <col min="1" max="3" width="21.25" customWidth="1"/>
  </cols>
  <sheetData>
    <row r="2" spans="1:3">
      <c r="A2" s="18" t="s">
        <v>89</v>
      </c>
      <c r="B2" s="18" t="s">
        <v>90</v>
      </c>
      <c r="C2" s="18" t="s">
        <v>91</v>
      </c>
    </row>
    <row r="3" spans="1:3">
      <c r="A3" t="s">
        <v>43</v>
      </c>
      <c r="B3" t="s">
        <v>42</v>
      </c>
      <c r="C3" t="s">
        <v>26</v>
      </c>
    </row>
    <row r="4" spans="1:3">
      <c r="A4" t="s">
        <v>44</v>
      </c>
      <c r="B4" t="s">
        <v>47</v>
      </c>
      <c r="C4" t="s">
        <v>27</v>
      </c>
    </row>
    <row r="5" spans="1:3">
      <c r="A5" t="s">
        <v>45</v>
      </c>
      <c r="B5" t="s">
        <v>60</v>
      </c>
      <c r="C5" t="s">
        <v>29</v>
      </c>
    </row>
    <row r="6" spans="1:3">
      <c r="A6" t="s">
        <v>46</v>
      </c>
      <c r="B6" t="s">
        <v>63</v>
      </c>
      <c r="C6" t="s">
        <v>30</v>
      </c>
    </row>
    <row r="7" spans="1:3">
      <c r="A7" t="s">
        <v>48</v>
      </c>
      <c r="B7" t="s">
        <v>66</v>
      </c>
      <c r="C7" t="s">
        <v>31</v>
      </c>
    </row>
    <row r="8" spans="1:3">
      <c r="A8" t="s">
        <v>49</v>
      </c>
      <c r="B8" t="s">
        <v>69</v>
      </c>
      <c r="C8" t="s">
        <v>32</v>
      </c>
    </row>
    <row r="9" spans="1:3">
      <c r="A9" t="s">
        <v>50</v>
      </c>
      <c r="B9" t="s">
        <v>71</v>
      </c>
      <c r="C9" t="s">
        <v>33</v>
      </c>
    </row>
    <row r="10" spans="1:3">
      <c r="A10" t="s">
        <v>51</v>
      </c>
      <c r="B10" t="s">
        <v>73</v>
      </c>
      <c r="C10" t="s">
        <v>34</v>
      </c>
    </row>
    <row r="11" spans="1:3">
      <c r="A11" t="s">
        <v>52</v>
      </c>
      <c r="B11" t="s">
        <v>75</v>
      </c>
      <c r="C11" t="s">
        <v>35</v>
      </c>
    </row>
    <row r="12" spans="1:3">
      <c r="A12" t="s">
        <v>53</v>
      </c>
      <c r="B12" t="s">
        <v>77</v>
      </c>
      <c r="C12" t="s">
        <v>36</v>
      </c>
    </row>
    <row r="13" spans="1:3">
      <c r="A13" t="s">
        <v>54</v>
      </c>
      <c r="B13" t="s">
        <v>79</v>
      </c>
      <c r="C13" t="s">
        <v>37</v>
      </c>
    </row>
    <row r="14" spans="1:3">
      <c r="A14" t="s">
        <v>55</v>
      </c>
      <c r="B14" t="s">
        <v>81</v>
      </c>
      <c r="C14" t="s">
        <v>38</v>
      </c>
    </row>
    <row r="15" spans="1:3">
      <c r="A15" t="s">
        <v>56</v>
      </c>
      <c r="B15" t="s">
        <v>83</v>
      </c>
      <c r="C15" t="s">
        <v>39</v>
      </c>
    </row>
    <row r="16" spans="1:3">
      <c r="A16" t="s">
        <v>57</v>
      </c>
      <c r="B16" t="s">
        <v>85</v>
      </c>
      <c r="C16" t="s">
        <v>40</v>
      </c>
    </row>
    <row r="17" spans="1:3">
      <c r="A17" t="s">
        <v>58</v>
      </c>
      <c r="B17" t="s">
        <v>87</v>
      </c>
      <c r="C17" t="s">
        <v>92</v>
      </c>
    </row>
    <row r="18" spans="1:3">
      <c r="A18" t="s">
        <v>59</v>
      </c>
      <c r="C18" t="s">
        <v>28</v>
      </c>
    </row>
    <row r="19" spans="1:3">
      <c r="A19" t="s">
        <v>61</v>
      </c>
      <c r="C19" t="s">
        <v>25</v>
      </c>
    </row>
    <row r="20" spans="1:3">
      <c r="A20" t="s">
        <v>62</v>
      </c>
      <c r="C20" t="s">
        <v>41</v>
      </c>
    </row>
    <row r="21" spans="1:3">
      <c r="A21" t="s">
        <v>64</v>
      </c>
    </row>
    <row r="22" spans="1:3">
      <c r="A22" t="s">
        <v>65</v>
      </c>
    </row>
    <row r="23" spans="1:3">
      <c r="A23" t="s">
        <v>67</v>
      </c>
    </row>
    <row r="24" spans="1:3">
      <c r="A24" t="s">
        <v>68</v>
      </c>
    </row>
    <row r="25" spans="1:3">
      <c r="A25" t="s">
        <v>70</v>
      </c>
    </row>
    <row r="26" spans="1:3">
      <c r="A26" t="s">
        <v>72</v>
      </c>
    </row>
    <row r="27" spans="1:3">
      <c r="A27" t="s">
        <v>74</v>
      </c>
    </row>
    <row r="28" spans="1:3">
      <c r="A28" t="s">
        <v>76</v>
      </c>
    </row>
    <row r="29" spans="1:3">
      <c r="A29" t="s">
        <v>78</v>
      </c>
    </row>
    <row r="30" spans="1:3">
      <c r="A30" t="s">
        <v>80</v>
      </c>
    </row>
    <row r="31" spans="1:3">
      <c r="A31" t="s">
        <v>82</v>
      </c>
    </row>
    <row r="32" spans="1:3">
      <c r="A32" t="s">
        <v>84</v>
      </c>
    </row>
    <row r="33" spans="1:1">
      <c r="A33" t="s">
        <v>86</v>
      </c>
    </row>
    <row r="34" spans="1:1">
      <c r="A34" t="s">
        <v>88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view="pageBreakPreview" topLeftCell="A4" zoomScale="115" zoomScaleNormal="100" zoomScaleSheetLayoutView="115" workbookViewId="0">
      <selection activeCell="A3" sqref="A3"/>
    </sheetView>
  </sheetViews>
  <sheetFormatPr defaultRowHeight="16.5"/>
  <cols>
    <col min="1" max="1" width="2.625" customWidth="1"/>
    <col min="2" max="2" width="2.25" customWidth="1"/>
    <col min="3" max="3" width="4.25" customWidth="1"/>
    <col min="4" max="8" width="11.75" customWidth="1"/>
  </cols>
  <sheetData>
    <row r="1" spans="1:9" ht="65.25" customHeight="1">
      <c r="A1" s="43"/>
      <c r="B1" s="44"/>
      <c r="C1" s="44"/>
      <c r="D1" s="44"/>
      <c r="E1" s="44"/>
      <c r="F1" s="44"/>
      <c r="G1" s="44"/>
      <c r="H1" s="44"/>
      <c r="I1" s="45"/>
    </row>
    <row r="2" spans="1:9" ht="31.5">
      <c r="A2" s="168" t="s">
        <v>197</v>
      </c>
      <c r="B2" s="169"/>
      <c r="C2" s="169"/>
      <c r="D2" s="169"/>
      <c r="E2" s="169"/>
      <c r="F2" s="169"/>
      <c r="G2" s="169"/>
      <c r="H2" s="169"/>
      <c r="I2" s="170"/>
    </row>
    <row r="3" spans="1:9" ht="15" customHeight="1">
      <c r="A3" s="46"/>
      <c r="B3" s="47"/>
      <c r="C3" s="47"/>
      <c r="D3" s="48"/>
      <c r="E3" s="48"/>
      <c r="F3" s="48"/>
      <c r="G3" s="47"/>
      <c r="H3" s="47"/>
      <c r="I3" s="49"/>
    </row>
    <row r="4" spans="1:9" ht="83.25" customHeight="1">
      <c r="A4" s="168" t="s">
        <v>136</v>
      </c>
      <c r="B4" s="169"/>
      <c r="C4" s="169"/>
      <c r="D4" s="169"/>
      <c r="E4" s="169"/>
      <c r="F4" s="169"/>
      <c r="G4" s="169"/>
      <c r="H4" s="169"/>
      <c r="I4" s="170"/>
    </row>
    <row r="5" spans="1:9">
      <c r="A5" s="46"/>
      <c r="B5" s="47"/>
      <c r="C5" s="47"/>
      <c r="D5" s="47"/>
      <c r="E5" s="47"/>
      <c r="F5" s="47"/>
      <c r="G5" s="47"/>
      <c r="H5" s="47"/>
      <c r="I5" s="49"/>
    </row>
    <row r="6" spans="1:9">
      <c r="A6" s="46"/>
      <c r="B6" s="47"/>
      <c r="C6" s="47"/>
      <c r="D6" s="47"/>
      <c r="E6" s="47"/>
      <c r="F6" s="47"/>
      <c r="G6" s="47"/>
      <c r="H6" s="47"/>
      <c r="I6" s="49"/>
    </row>
    <row r="7" spans="1:9">
      <c r="A7" s="46"/>
      <c r="B7" s="47"/>
      <c r="C7" s="47"/>
      <c r="D7" s="47"/>
      <c r="E7" s="47"/>
      <c r="F7" s="47"/>
      <c r="G7" s="47"/>
      <c r="H7" s="47"/>
      <c r="I7" s="49"/>
    </row>
    <row r="8" spans="1:9">
      <c r="A8" s="46"/>
      <c r="B8" s="47"/>
      <c r="C8" s="47"/>
      <c r="D8" s="47"/>
      <c r="E8" s="47"/>
      <c r="F8" s="47"/>
      <c r="G8" s="47"/>
      <c r="H8" s="47"/>
      <c r="I8" s="49"/>
    </row>
    <row r="9" spans="1:9">
      <c r="A9" s="46"/>
      <c r="B9" s="47"/>
      <c r="C9" s="47"/>
      <c r="D9" s="47"/>
      <c r="E9" s="47"/>
      <c r="F9" s="47"/>
      <c r="G9" s="47"/>
      <c r="H9" s="47"/>
      <c r="I9" s="49"/>
    </row>
    <row r="10" spans="1:9">
      <c r="A10" s="46"/>
      <c r="B10" s="47"/>
      <c r="C10" s="47"/>
      <c r="D10" s="47"/>
      <c r="E10" s="47"/>
      <c r="F10" s="47"/>
      <c r="G10" s="47"/>
      <c r="H10" s="47"/>
      <c r="I10" s="49"/>
    </row>
    <row r="11" spans="1:9">
      <c r="A11" s="46"/>
      <c r="B11" s="47"/>
      <c r="C11" s="47"/>
      <c r="D11" s="47"/>
      <c r="E11" s="47"/>
      <c r="F11" s="47"/>
      <c r="G11" s="47"/>
      <c r="H11" s="47"/>
      <c r="I11" s="49"/>
    </row>
    <row r="12" spans="1:9">
      <c r="A12" s="46"/>
      <c r="B12" s="47"/>
      <c r="C12" s="47"/>
      <c r="D12" s="47"/>
      <c r="E12" s="47"/>
      <c r="F12" s="47"/>
      <c r="G12" s="47"/>
      <c r="H12" s="47"/>
      <c r="I12" s="49"/>
    </row>
    <row r="13" spans="1:9">
      <c r="A13" s="46"/>
      <c r="B13" s="47"/>
      <c r="C13" s="47"/>
      <c r="D13" s="47"/>
      <c r="E13" s="47"/>
      <c r="F13" s="47"/>
      <c r="G13" s="47"/>
      <c r="H13" s="47"/>
      <c r="I13" s="49"/>
    </row>
    <row r="14" spans="1:9">
      <c r="A14" s="46"/>
      <c r="B14" s="47"/>
      <c r="C14" s="47"/>
      <c r="D14" s="47"/>
      <c r="E14" s="47"/>
      <c r="F14" s="47"/>
      <c r="G14" s="47"/>
      <c r="H14" s="47"/>
      <c r="I14" s="49"/>
    </row>
    <row r="15" spans="1:9">
      <c r="A15" s="46"/>
      <c r="B15" s="47"/>
      <c r="C15" s="47"/>
      <c r="D15" s="47"/>
      <c r="E15" s="47"/>
      <c r="F15" s="47"/>
      <c r="G15" s="47"/>
      <c r="H15" s="47"/>
      <c r="I15" s="49"/>
    </row>
    <row r="16" spans="1:9">
      <c r="A16" s="46"/>
      <c r="B16" s="47"/>
      <c r="C16" s="47"/>
      <c r="D16" s="47"/>
      <c r="E16" s="47"/>
      <c r="F16" s="47"/>
      <c r="G16" s="47"/>
      <c r="H16" s="47"/>
      <c r="I16" s="49"/>
    </row>
    <row r="17" spans="1:9">
      <c r="A17" s="46"/>
      <c r="B17" s="47"/>
      <c r="C17" s="47"/>
      <c r="D17" s="47"/>
      <c r="E17" s="47"/>
      <c r="F17" s="47"/>
      <c r="G17" s="47"/>
      <c r="H17" s="47"/>
      <c r="I17" s="49"/>
    </row>
    <row r="18" spans="1:9">
      <c r="A18" s="46"/>
      <c r="B18" s="47"/>
      <c r="C18" s="47"/>
      <c r="D18" s="47"/>
      <c r="E18" s="47"/>
      <c r="F18" s="47"/>
      <c r="G18" s="47"/>
      <c r="H18" s="47"/>
      <c r="I18" s="49"/>
    </row>
    <row r="19" spans="1:9">
      <c r="A19" s="46"/>
      <c r="B19" s="47"/>
      <c r="C19" s="47"/>
      <c r="D19" s="47"/>
      <c r="E19" s="47"/>
      <c r="F19" s="47"/>
      <c r="G19" s="47"/>
      <c r="H19" s="47"/>
      <c r="I19" s="49"/>
    </row>
    <row r="20" spans="1:9">
      <c r="A20" s="46"/>
      <c r="B20" s="47"/>
      <c r="C20" s="47"/>
      <c r="D20" s="47"/>
      <c r="E20" s="47"/>
      <c r="F20" s="47"/>
      <c r="G20" s="47"/>
      <c r="H20" s="47"/>
      <c r="I20" s="49"/>
    </row>
    <row r="21" spans="1:9">
      <c r="A21" s="46"/>
      <c r="B21" s="47"/>
      <c r="C21" s="47"/>
      <c r="D21" s="47"/>
      <c r="E21" s="47"/>
      <c r="F21" s="47"/>
      <c r="G21" s="47"/>
      <c r="H21" s="47"/>
      <c r="I21" s="49"/>
    </row>
    <row r="22" spans="1:9">
      <c r="A22" s="46"/>
      <c r="B22" s="47"/>
      <c r="C22" s="47"/>
      <c r="D22" s="47"/>
      <c r="E22" s="47"/>
      <c r="F22" s="47"/>
      <c r="G22" s="47"/>
      <c r="H22" s="47"/>
      <c r="I22" s="49"/>
    </row>
    <row r="23" spans="1:9">
      <c r="A23" s="46"/>
      <c r="B23" s="47"/>
      <c r="C23" s="47"/>
      <c r="D23" s="47"/>
      <c r="E23" s="47"/>
      <c r="F23" s="47"/>
      <c r="G23" s="47"/>
      <c r="H23" s="47"/>
      <c r="I23" s="49"/>
    </row>
    <row r="24" spans="1:9">
      <c r="A24" s="46"/>
      <c r="B24" s="47"/>
      <c r="C24" s="47"/>
      <c r="D24" s="47"/>
      <c r="E24" s="47"/>
      <c r="F24" s="47"/>
      <c r="G24" s="47"/>
      <c r="H24" s="47"/>
      <c r="I24" s="49"/>
    </row>
    <row r="25" spans="1:9">
      <c r="A25" s="46"/>
      <c r="B25" s="47"/>
      <c r="C25" s="47"/>
      <c r="D25" s="47"/>
      <c r="E25" s="47"/>
      <c r="F25" s="47"/>
      <c r="G25" s="47"/>
      <c r="H25" s="47"/>
      <c r="I25" s="49"/>
    </row>
    <row r="26" spans="1:9">
      <c r="A26" s="46"/>
      <c r="B26" s="47"/>
      <c r="C26" s="47"/>
      <c r="D26" s="47"/>
      <c r="E26" s="47"/>
      <c r="F26" s="47"/>
      <c r="G26" s="47"/>
      <c r="H26" s="47"/>
      <c r="I26" s="49"/>
    </row>
    <row r="27" spans="1:9">
      <c r="A27" s="46"/>
      <c r="B27" s="47"/>
      <c r="C27" s="47"/>
      <c r="D27" s="47"/>
      <c r="E27" s="47"/>
      <c r="F27" s="47"/>
      <c r="G27" s="47"/>
      <c r="H27" s="47"/>
      <c r="I27" s="49"/>
    </row>
    <row r="28" spans="1:9" ht="31.5">
      <c r="A28" s="168"/>
      <c r="B28" s="169"/>
      <c r="C28" s="169"/>
      <c r="D28" s="169"/>
      <c r="E28" s="169"/>
      <c r="F28" s="169"/>
      <c r="G28" s="169"/>
      <c r="H28" s="169"/>
      <c r="I28" s="170"/>
    </row>
    <row r="29" spans="1:9" ht="31.5">
      <c r="A29" s="168" t="s">
        <v>121</v>
      </c>
      <c r="B29" s="169"/>
      <c r="C29" s="169"/>
      <c r="D29" s="169"/>
      <c r="E29" s="169"/>
      <c r="F29" s="169"/>
      <c r="G29" s="169"/>
      <c r="H29" s="169"/>
      <c r="I29" s="170"/>
    </row>
    <row r="30" spans="1:9">
      <c r="A30" s="46"/>
      <c r="B30" s="47"/>
      <c r="C30" s="47"/>
      <c r="D30" s="47"/>
      <c r="E30" s="47"/>
      <c r="F30" s="47"/>
      <c r="G30" s="47"/>
      <c r="H30" s="47"/>
      <c r="I30" s="49"/>
    </row>
    <row r="31" spans="1:9">
      <c r="A31" s="46"/>
      <c r="B31" s="47"/>
      <c r="C31" s="47"/>
      <c r="D31" s="47"/>
      <c r="E31" s="47"/>
      <c r="F31" s="47"/>
      <c r="G31" s="47"/>
      <c r="H31" s="47"/>
      <c r="I31" s="49"/>
    </row>
    <row r="32" spans="1:9" ht="17.25" thickBot="1">
      <c r="A32" s="50"/>
      <c r="B32" s="51"/>
      <c r="C32" s="51"/>
      <c r="D32" s="51"/>
      <c r="E32" s="51"/>
      <c r="F32" s="51"/>
      <c r="G32" s="51"/>
      <c r="H32" s="51"/>
      <c r="I32" s="52"/>
    </row>
  </sheetData>
  <mergeCells count="4">
    <mergeCell ref="A2:I2"/>
    <mergeCell ref="A4:I4"/>
    <mergeCell ref="A28:I28"/>
    <mergeCell ref="A29:I29"/>
  </mergeCells>
  <phoneticPr fontId="2" type="noConversion"/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38"/>
  <sheetViews>
    <sheetView view="pageBreakPreview" zoomScaleNormal="100" zoomScaleSheetLayoutView="100" workbookViewId="0">
      <selection activeCell="C8" sqref="C8"/>
    </sheetView>
  </sheetViews>
  <sheetFormatPr defaultRowHeight="16.5"/>
  <cols>
    <col min="1" max="1" width="3.25" customWidth="1"/>
    <col min="2" max="2" width="7.125" customWidth="1"/>
    <col min="3" max="3" width="77.5" customWidth="1"/>
  </cols>
  <sheetData>
    <row r="1" spans="2:3" ht="17.25">
      <c r="B1" s="53"/>
      <c r="C1" s="54"/>
    </row>
    <row r="2" spans="2:3" ht="33" customHeight="1">
      <c r="B2" s="171" t="s">
        <v>122</v>
      </c>
      <c r="C2" s="172"/>
    </row>
    <row r="3" spans="2:3" ht="21" customHeight="1">
      <c r="B3" s="55"/>
      <c r="C3" s="56"/>
    </row>
    <row r="4" spans="2:3" ht="23.25" customHeight="1">
      <c r="B4" s="55"/>
      <c r="C4" s="56"/>
    </row>
    <row r="5" spans="2:3" ht="36" customHeight="1">
      <c r="B5" s="57" t="s">
        <v>123</v>
      </c>
      <c r="C5" s="58" t="s">
        <v>208</v>
      </c>
    </row>
    <row r="6" spans="2:3" ht="21.75" customHeight="1">
      <c r="B6" s="57"/>
      <c r="C6" s="58"/>
    </row>
    <row r="7" spans="2:3" ht="66">
      <c r="B7" s="57" t="s">
        <v>147</v>
      </c>
      <c r="C7" s="58" t="s">
        <v>209</v>
      </c>
    </row>
    <row r="8" spans="2:3" ht="21.75" customHeight="1">
      <c r="B8" s="57"/>
      <c r="C8" s="58"/>
    </row>
    <row r="9" spans="2:3" ht="21.75" customHeight="1">
      <c r="B9" s="57" t="s">
        <v>148</v>
      </c>
      <c r="C9" s="58" t="s">
        <v>200</v>
      </c>
    </row>
    <row r="10" spans="2:3" ht="21.75" customHeight="1">
      <c r="B10" s="57"/>
      <c r="C10" s="58"/>
    </row>
    <row r="11" spans="2:3" ht="82.5">
      <c r="B11" s="57" t="s">
        <v>125</v>
      </c>
      <c r="C11" s="58" t="s">
        <v>175</v>
      </c>
    </row>
    <row r="12" spans="2:3" ht="20.25" customHeight="1">
      <c r="B12" s="57"/>
      <c r="C12" s="58"/>
    </row>
    <row r="13" spans="2:3" ht="33">
      <c r="B13" s="57" t="s">
        <v>173</v>
      </c>
      <c r="C13" s="58" t="s">
        <v>124</v>
      </c>
    </row>
    <row r="14" spans="2:3" ht="20.25" customHeight="1">
      <c r="B14" s="57"/>
      <c r="C14" s="58"/>
    </row>
    <row r="15" spans="2:3" ht="33" customHeight="1">
      <c r="B15" s="57" t="s">
        <v>174</v>
      </c>
      <c r="C15" s="96" t="s">
        <v>149</v>
      </c>
    </row>
    <row r="16" spans="2:3" ht="24.75" customHeight="1">
      <c r="B16" s="59"/>
      <c r="C16" s="58" t="s">
        <v>126</v>
      </c>
    </row>
    <row r="17" spans="2:3" ht="24.75" customHeight="1">
      <c r="B17" s="59"/>
      <c r="C17" s="58" t="s">
        <v>127</v>
      </c>
    </row>
    <row r="18" spans="2:3" ht="24.75" customHeight="1">
      <c r="B18" s="59"/>
      <c r="C18" s="58" t="s">
        <v>128</v>
      </c>
    </row>
    <row r="19" spans="2:3" ht="17.25" customHeight="1">
      <c r="B19" s="55"/>
      <c r="C19" s="56"/>
    </row>
    <row r="20" spans="2:3" ht="33" customHeight="1">
      <c r="B20" s="97"/>
      <c r="C20" s="61"/>
    </row>
    <row r="21" spans="2:3" ht="33" customHeight="1">
      <c r="B21" s="60"/>
      <c r="C21" s="61"/>
    </row>
    <row r="22" spans="2:3" ht="2.25" customHeight="1">
      <c r="B22" s="55"/>
      <c r="C22" s="56"/>
    </row>
    <row r="23" spans="2:3" ht="2.25" customHeight="1">
      <c r="B23" s="55"/>
      <c r="C23" s="56"/>
    </row>
    <row r="24" spans="2:3" ht="12" customHeight="1">
      <c r="B24" s="55"/>
      <c r="C24" s="56"/>
    </row>
    <row r="25" spans="2:3" ht="12" customHeight="1">
      <c r="B25" s="55"/>
      <c r="C25" s="56"/>
    </row>
    <row r="26" spans="2:3" ht="12" customHeight="1">
      <c r="B26" s="55"/>
      <c r="C26" s="56"/>
    </row>
    <row r="27" spans="2:3" ht="12" customHeight="1">
      <c r="B27" s="55"/>
      <c r="C27" s="56"/>
    </row>
    <row r="28" spans="2:3" ht="12" customHeight="1">
      <c r="B28" s="55"/>
      <c r="C28" s="56"/>
    </row>
    <row r="29" spans="2:3" ht="12" customHeight="1">
      <c r="B29" s="55"/>
      <c r="C29" s="56"/>
    </row>
    <row r="30" spans="2:3" ht="12" customHeight="1">
      <c r="B30" s="55"/>
      <c r="C30" s="56"/>
    </row>
    <row r="31" spans="2:3" ht="12" customHeight="1">
      <c r="B31" s="55"/>
      <c r="C31" s="56"/>
    </row>
    <row r="32" spans="2:3" ht="12" customHeight="1">
      <c r="B32" s="55"/>
      <c r="C32" s="56"/>
    </row>
    <row r="33" spans="2:3" ht="12" customHeight="1">
      <c r="B33" s="55"/>
      <c r="C33" s="56"/>
    </row>
    <row r="34" spans="2:3" ht="12" customHeight="1">
      <c r="B34" s="55"/>
      <c r="C34" s="56"/>
    </row>
    <row r="35" spans="2:3" ht="12" customHeight="1">
      <c r="B35" s="55"/>
      <c r="C35" s="56"/>
    </row>
    <row r="36" spans="2:3" ht="12" customHeight="1">
      <c r="B36" s="55"/>
      <c r="C36" s="56"/>
    </row>
    <row r="37" spans="2:3" ht="2.25" customHeight="1">
      <c r="B37" s="55"/>
      <c r="C37" s="56"/>
    </row>
    <row r="38" spans="2:3" ht="2.25" customHeight="1" thickBot="1">
      <c r="B38" s="62"/>
      <c r="C38" s="63"/>
    </row>
  </sheetData>
  <mergeCells count="1">
    <mergeCell ref="B2:C2"/>
  </mergeCells>
  <phoneticPr fontId="2" type="noConversion"/>
  <pageMargins left="0.7" right="0.7" top="0.75" bottom="0.75" header="0.3" footer="0.3"/>
  <pageSetup paperSize="9" scale="9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view="pageBreakPreview" topLeftCell="A10" zoomScale="136" zoomScaleNormal="100" zoomScaleSheetLayoutView="136" workbookViewId="0">
      <selection activeCell="D25" sqref="D25"/>
    </sheetView>
  </sheetViews>
  <sheetFormatPr defaultRowHeight="16.5"/>
  <cols>
    <col min="1" max="1" width="11.875" customWidth="1"/>
    <col min="2" max="2" width="9.75" customWidth="1"/>
    <col min="3" max="3" width="10" customWidth="1"/>
    <col min="4" max="5" width="11.875" customWidth="1"/>
    <col min="6" max="6" width="10.5" customWidth="1"/>
    <col min="7" max="7" width="11" customWidth="1"/>
    <col min="8" max="8" width="11.875" customWidth="1"/>
  </cols>
  <sheetData>
    <row r="1" spans="1:8" ht="31.5">
      <c r="A1" s="173" t="s">
        <v>150</v>
      </c>
      <c r="B1" s="173"/>
      <c r="C1" s="173"/>
      <c r="D1" s="173"/>
      <c r="E1" s="173"/>
      <c r="F1" s="173"/>
      <c r="G1" s="173"/>
      <c r="H1" s="173"/>
    </row>
    <row r="2" spans="1:8" ht="31.5">
      <c r="A2" s="64"/>
      <c r="B2" s="64"/>
      <c r="C2" s="64"/>
      <c r="D2" s="64"/>
      <c r="E2" s="64"/>
      <c r="F2" s="64"/>
      <c r="G2" s="64"/>
      <c r="H2" s="65"/>
    </row>
    <row r="3" spans="1:8" ht="17.25" thickBot="1">
      <c r="A3" s="66"/>
      <c r="B3" s="67"/>
      <c r="C3" s="67"/>
      <c r="D3" s="67"/>
      <c r="E3" s="66"/>
      <c r="F3" s="67"/>
      <c r="G3" s="174" t="s">
        <v>135</v>
      </c>
      <c r="H3" s="174"/>
    </row>
    <row r="4" spans="1:8" ht="25.5" customHeight="1">
      <c r="A4" s="175" t="s">
        <v>129</v>
      </c>
      <c r="B4" s="176"/>
      <c r="C4" s="176"/>
      <c r="D4" s="177"/>
      <c r="E4" s="178" t="s">
        <v>130</v>
      </c>
      <c r="F4" s="176"/>
      <c r="G4" s="176"/>
      <c r="H4" s="179"/>
    </row>
    <row r="5" spans="1:8" ht="25.5" customHeight="1" thickBot="1">
      <c r="A5" s="68" t="s">
        <v>131</v>
      </c>
      <c r="B5" s="108" t="s">
        <v>140</v>
      </c>
      <c r="C5" s="108" t="s">
        <v>141</v>
      </c>
      <c r="D5" s="69" t="s">
        <v>132</v>
      </c>
      <c r="E5" s="70" t="s">
        <v>131</v>
      </c>
      <c r="F5" s="108" t="s">
        <v>140</v>
      </c>
      <c r="G5" s="108" t="s">
        <v>141</v>
      </c>
      <c r="H5" s="111" t="s">
        <v>132</v>
      </c>
    </row>
    <row r="6" spans="1:8" ht="25.5" customHeight="1" thickTop="1">
      <c r="A6" s="180" t="str">
        <f>'(법인회계) 세입 예산서'!A5</f>
        <v>사업수입</v>
      </c>
      <c r="B6" s="71">
        <f>'(법인회계) 세입 예산서'!D5</f>
        <v>1224560</v>
      </c>
      <c r="C6" s="71">
        <f>'(법인회계) 세입 예산서'!E5</f>
        <v>808000</v>
      </c>
      <c r="D6" s="72">
        <f>B6-C6</f>
        <v>416560</v>
      </c>
      <c r="E6" s="182" t="str">
        <f>'(법인회계) 세출 예산서'!B6</f>
        <v>수익사업비</v>
      </c>
      <c r="F6" s="71">
        <f>'(법인회계) 세출 예산서'!D6</f>
        <v>115400</v>
      </c>
      <c r="G6" s="71">
        <f>'(법인회계) 세출 예산서'!E6</f>
        <v>106850</v>
      </c>
      <c r="H6" s="110">
        <f t="shared" ref="H6:H20" si="0">F6-G6</f>
        <v>8550</v>
      </c>
    </row>
    <row r="7" spans="1:8" ht="25.5" customHeight="1">
      <c r="A7" s="181"/>
      <c r="B7" s="73">
        <f>B6/B$22</f>
        <v>0.96836844436009362</v>
      </c>
      <c r="C7" s="73">
        <f>C6/C$22</f>
        <v>0.95283018867924529</v>
      </c>
      <c r="D7" s="74"/>
      <c r="E7" s="183"/>
      <c r="F7" s="73">
        <f>F6/F$22</f>
        <v>9.1257038021129874E-2</v>
      </c>
      <c r="G7" s="73">
        <f>G6/G$22</f>
        <v>0.12600235849056604</v>
      </c>
      <c r="H7" s="75"/>
    </row>
    <row r="8" spans="1:8" ht="25.5" customHeight="1">
      <c r="A8" s="184" t="str">
        <f>'(법인회계) 세입 예산서'!A15</f>
        <v>재산수입</v>
      </c>
      <c r="B8" s="76">
        <v>0</v>
      </c>
      <c r="C8" s="76">
        <f>'(법인회계) 세입 예산서'!E15</f>
        <v>0</v>
      </c>
      <c r="D8" s="77">
        <f>B8-C8</f>
        <v>0</v>
      </c>
      <c r="E8" s="185" t="str">
        <f>'(법인회계) 세출 예산서'!A27</f>
        <v>인건비</v>
      </c>
      <c r="F8" s="76">
        <f>'(법인회계) 세출 예산서'!D27</f>
        <v>349310</v>
      </c>
      <c r="G8" s="76">
        <f>'(법인회계) 세출 예산서'!E27</f>
        <v>311060</v>
      </c>
      <c r="H8" s="110">
        <f t="shared" si="0"/>
        <v>38250</v>
      </c>
    </row>
    <row r="9" spans="1:8" ht="25.5" customHeight="1">
      <c r="A9" s="181"/>
      <c r="B9" s="73">
        <f>B8/B$22</f>
        <v>0</v>
      </c>
      <c r="C9" s="73">
        <f>C8/C$22</f>
        <v>0</v>
      </c>
      <c r="D9" s="74"/>
      <c r="E9" s="183"/>
      <c r="F9" s="73">
        <f>F8/F$22</f>
        <v>0.27623046751439234</v>
      </c>
      <c r="G9" s="73">
        <f>G8/G$22</f>
        <v>0.36681603773584903</v>
      </c>
      <c r="H9" s="75"/>
    </row>
    <row r="10" spans="1:8" ht="25.5" customHeight="1">
      <c r="A10" s="184" t="str">
        <f>'(법인회계) 세입 예산서'!A21</f>
        <v>투자수입</v>
      </c>
      <c r="B10" s="76">
        <v>0</v>
      </c>
      <c r="C10" s="76">
        <f>'(법인회계) 세입 예산서'!E21</f>
        <v>0</v>
      </c>
      <c r="D10" s="77">
        <f>B10-C10</f>
        <v>0</v>
      </c>
      <c r="E10" s="186" t="str">
        <f>'(법인회계) 세출 예산서'!A42</f>
        <v>법인운영비</v>
      </c>
      <c r="F10" s="79">
        <f>'(법인회계) 세출 예산서'!D42</f>
        <v>30850</v>
      </c>
      <c r="G10" s="79">
        <f>'(법인회계) 세출 예산서'!E42</f>
        <v>30090</v>
      </c>
      <c r="H10" s="78">
        <f t="shared" si="0"/>
        <v>760</v>
      </c>
    </row>
    <row r="11" spans="1:8" ht="25.5" customHeight="1">
      <c r="A11" s="181"/>
      <c r="B11" s="73">
        <f>B10/B$22</f>
        <v>0</v>
      </c>
      <c r="C11" s="73">
        <f>C10/C$22</f>
        <v>0</v>
      </c>
      <c r="D11" s="74"/>
      <c r="E11" s="187"/>
      <c r="F11" s="73">
        <f>F10/F$22</f>
        <v>2.4395837287277788E-2</v>
      </c>
      <c r="G11" s="73">
        <f>G10/G$22</f>
        <v>3.5483490566037737E-2</v>
      </c>
      <c r="H11" s="75"/>
    </row>
    <row r="12" spans="1:8" ht="25.5" customHeight="1">
      <c r="A12" s="184" t="str">
        <f>'(법인회계) 세입 예산서'!A26</f>
        <v>기부금수입</v>
      </c>
      <c r="B12" s="79">
        <v>0</v>
      </c>
      <c r="C12" s="79">
        <f>'(법인회계) 세입 예산서'!E26</f>
        <v>0</v>
      </c>
      <c r="D12" s="77">
        <f>B12-C12</f>
        <v>0</v>
      </c>
      <c r="E12" s="185" t="str">
        <f>'(법인회계) 세출 예산서'!A56</f>
        <v>재산조성비</v>
      </c>
      <c r="F12" s="79">
        <v>0</v>
      </c>
      <c r="G12" s="79">
        <v>0</v>
      </c>
      <c r="H12" s="78">
        <f t="shared" si="0"/>
        <v>0</v>
      </c>
    </row>
    <row r="13" spans="1:8" ht="25.5" customHeight="1">
      <c r="A13" s="181"/>
      <c r="B13" s="73">
        <f>B12/B$22</f>
        <v>0</v>
      </c>
      <c r="C13" s="73">
        <f>C12/C$22</f>
        <v>0</v>
      </c>
      <c r="D13" s="74"/>
      <c r="E13" s="183"/>
      <c r="F13" s="73">
        <f>F12/F$22</f>
        <v>0</v>
      </c>
      <c r="G13" s="73">
        <f>G12/G$22</f>
        <v>0</v>
      </c>
      <c r="H13" s="75"/>
    </row>
    <row r="14" spans="1:8" ht="25.5" customHeight="1">
      <c r="A14" s="184" t="str">
        <f>'(법인회계) 세입 예산서'!A29</f>
        <v>차입금</v>
      </c>
      <c r="B14" s="79">
        <v>0</v>
      </c>
      <c r="C14" s="79">
        <f>'(법인회계) 세입 예산서'!E29</f>
        <v>0</v>
      </c>
      <c r="D14" s="77">
        <f>B14-C14</f>
        <v>0</v>
      </c>
      <c r="E14" s="185" t="str">
        <f>'(법인회계) 세출 예산서'!A62</f>
        <v>투자비</v>
      </c>
      <c r="F14" s="79">
        <v>0</v>
      </c>
      <c r="G14" s="79">
        <v>0</v>
      </c>
      <c r="H14" s="78">
        <f t="shared" si="0"/>
        <v>0</v>
      </c>
    </row>
    <row r="15" spans="1:8" ht="25.5" customHeight="1">
      <c r="A15" s="181"/>
      <c r="B15" s="73">
        <f>B14/B$22</f>
        <v>0</v>
      </c>
      <c r="C15" s="73">
        <f>C14/C$22</f>
        <v>0</v>
      </c>
      <c r="D15" s="74"/>
      <c r="E15" s="183"/>
      <c r="F15" s="73">
        <f>F14/F$22</f>
        <v>0</v>
      </c>
      <c r="G15" s="73">
        <f>G14/G$22</f>
        <v>0</v>
      </c>
      <c r="H15" s="75"/>
    </row>
    <row r="16" spans="1:8" ht="25.5" customHeight="1">
      <c r="A16" s="184" t="str">
        <f>'(법인회계) 세입 예산서'!A33</f>
        <v>행정활동수입</v>
      </c>
      <c r="B16" s="79">
        <v>0</v>
      </c>
      <c r="C16" s="79">
        <f>'(법인회계) 세입 예산서'!E33</f>
        <v>0</v>
      </c>
      <c r="D16" s="77">
        <f>B16-C16</f>
        <v>0</v>
      </c>
      <c r="E16" s="185" t="str">
        <f>'(법인회계) 세출 예산서'!A65</f>
        <v>전출금</v>
      </c>
      <c r="F16" s="79">
        <f>'(법인회계) 세출 예산서'!D67</f>
        <v>769000</v>
      </c>
      <c r="G16" s="79">
        <f>'(법인회계) 세출 예산서'!E67</f>
        <v>400000</v>
      </c>
      <c r="H16" s="78">
        <f t="shared" si="0"/>
        <v>369000</v>
      </c>
    </row>
    <row r="17" spans="1:10" ht="25.5" customHeight="1">
      <c r="A17" s="181"/>
      <c r="B17" s="73">
        <f>B16/B$22</f>
        <v>0</v>
      </c>
      <c r="C17" s="73">
        <f>C16/C$22</f>
        <v>0</v>
      </c>
      <c r="D17" s="74"/>
      <c r="E17" s="183"/>
      <c r="F17" s="73">
        <f>F16/F$22</f>
        <v>0.60811665717719998</v>
      </c>
      <c r="G17" s="73">
        <f>G16/G$22</f>
        <v>0.47169811320754718</v>
      </c>
      <c r="H17" s="75"/>
    </row>
    <row r="18" spans="1:10" ht="25.5" customHeight="1">
      <c r="A18" s="188" t="str">
        <f>'(법인회계) 세입 예산서'!A40</f>
        <v>기타수입</v>
      </c>
      <c r="B18" s="79">
        <v>0</v>
      </c>
      <c r="C18" s="79">
        <f>'(법인회계) 세입 예산서'!E40</f>
        <v>0</v>
      </c>
      <c r="D18" s="77">
        <f>B18-C18</f>
        <v>0</v>
      </c>
      <c r="E18" s="185" t="str">
        <f>'(법인회계) 세출 예산서'!A68</f>
        <v>차입금</v>
      </c>
      <c r="F18" s="79">
        <f>'(법인회계) 세출 예산서'!D68</f>
        <v>0</v>
      </c>
      <c r="G18" s="79">
        <f>'(법인회계) 세출 예산서'!E68</f>
        <v>0</v>
      </c>
      <c r="H18" s="78">
        <f>F18-G18</f>
        <v>0</v>
      </c>
    </row>
    <row r="19" spans="1:10" ht="25.5" customHeight="1">
      <c r="A19" s="195"/>
      <c r="B19" s="73">
        <f>B18/B$22</f>
        <v>0</v>
      </c>
      <c r="C19" s="73">
        <f>C18/C$22</f>
        <v>0</v>
      </c>
      <c r="D19" s="74"/>
      <c r="E19" s="183"/>
      <c r="F19" s="73">
        <f>F18/F$22</f>
        <v>0</v>
      </c>
      <c r="G19" s="73">
        <f>G18/G$22</f>
        <v>0</v>
      </c>
      <c r="H19" s="75"/>
    </row>
    <row r="20" spans="1:10" ht="25.5" customHeight="1">
      <c r="A20" s="188" t="str">
        <f>'(법인회계) 세입 예산서'!A47</f>
        <v>지난연도이월금</v>
      </c>
      <c r="B20" s="79">
        <f>'(법인회계) 세입 예산서'!D47</f>
        <v>40000</v>
      </c>
      <c r="C20" s="79">
        <f>'(법인회계) 세입 예산서'!E47</f>
        <v>40000</v>
      </c>
      <c r="D20" s="77">
        <f>B20-C20</f>
        <v>0</v>
      </c>
      <c r="E20" s="190" t="str">
        <f>'(법인회계) 세출 예산서'!A74&amp;" 및 
이월금"</f>
        <v>기타지출 및 
이월금</v>
      </c>
      <c r="F20" s="79">
        <v>0</v>
      </c>
      <c r="G20" s="79">
        <f>'(법인회계) 세출 예산서'!E76</f>
        <v>0</v>
      </c>
      <c r="H20" s="78">
        <f t="shared" si="0"/>
        <v>0</v>
      </c>
    </row>
    <row r="21" spans="1:10" ht="25.5" customHeight="1" thickBot="1">
      <c r="A21" s="189"/>
      <c r="B21" s="73">
        <f>B20/B$22</f>
        <v>3.163155563990637E-2</v>
      </c>
      <c r="C21" s="73">
        <f>C20/C$22</f>
        <v>4.716981132075472E-2</v>
      </c>
      <c r="D21" s="74"/>
      <c r="E21" s="191"/>
      <c r="F21" s="73">
        <f>F20/F$22</f>
        <v>0</v>
      </c>
      <c r="G21" s="73">
        <f>G20/G$22</f>
        <v>0</v>
      </c>
      <c r="H21" s="75"/>
    </row>
    <row r="22" spans="1:10" ht="25.5" customHeight="1" thickTop="1">
      <c r="A22" s="192" t="s">
        <v>134</v>
      </c>
      <c r="B22" s="80">
        <f t="shared" ref="B22:D23" si="1">SUM(B6,B8,B10,B12,B14,B16,B18,B20)</f>
        <v>1264560</v>
      </c>
      <c r="C22" s="80">
        <f>SUM(C6,C8,C10,C12,C14,C16,C18,C20)</f>
        <v>848000</v>
      </c>
      <c r="D22" s="81">
        <f t="shared" si="1"/>
        <v>416560</v>
      </c>
      <c r="E22" s="182" t="s">
        <v>134</v>
      </c>
      <c r="F22" s="80">
        <f t="shared" ref="F22:H23" si="2">SUM(F6,F8,F10,F12,F14,F16,F18,F20)</f>
        <v>1264560</v>
      </c>
      <c r="G22" s="80">
        <f t="shared" si="2"/>
        <v>848000</v>
      </c>
      <c r="H22" s="82">
        <f t="shared" si="2"/>
        <v>416560</v>
      </c>
      <c r="I22" t="s">
        <v>133</v>
      </c>
      <c r="J22" s="83" t="s">
        <v>133</v>
      </c>
    </row>
    <row r="23" spans="1:10" ht="25.5" customHeight="1" thickBot="1">
      <c r="A23" s="193"/>
      <c r="B23" s="84">
        <f t="shared" si="1"/>
        <v>1</v>
      </c>
      <c r="C23" s="84">
        <f t="shared" si="1"/>
        <v>1</v>
      </c>
      <c r="D23" s="85">
        <f t="shared" si="1"/>
        <v>0</v>
      </c>
      <c r="E23" s="194"/>
      <c r="F23" s="84">
        <f t="shared" si="2"/>
        <v>1</v>
      </c>
      <c r="G23" s="84">
        <f t="shared" si="2"/>
        <v>1</v>
      </c>
      <c r="H23" s="86">
        <f t="shared" si="2"/>
        <v>0</v>
      </c>
    </row>
    <row r="24" spans="1:10" ht="12.75" customHeight="1">
      <c r="A24" s="87"/>
      <c r="B24" s="88"/>
      <c r="C24" s="88"/>
      <c r="D24" s="89"/>
      <c r="E24" s="87"/>
      <c r="F24" s="88"/>
      <c r="G24" s="88"/>
      <c r="H24" s="89"/>
    </row>
    <row r="25" spans="1:10">
      <c r="A25" s="87"/>
      <c r="B25" s="88"/>
      <c r="C25" s="88"/>
      <c r="D25" s="89"/>
      <c r="E25" s="87"/>
      <c r="F25" s="88"/>
      <c r="G25" s="88"/>
      <c r="H25" s="89"/>
    </row>
    <row r="26" spans="1:10">
      <c r="A26" s="87"/>
      <c r="B26" s="88"/>
      <c r="C26" s="88"/>
      <c r="D26" s="89"/>
      <c r="E26" s="87"/>
      <c r="F26" s="88"/>
      <c r="G26" s="88"/>
      <c r="H26" s="89"/>
    </row>
    <row r="27" spans="1:10">
      <c r="A27" s="87"/>
      <c r="B27" s="88"/>
      <c r="C27" s="88"/>
      <c r="D27" s="89"/>
      <c r="E27" s="87"/>
      <c r="F27" s="88"/>
      <c r="G27" s="88"/>
      <c r="H27" s="89"/>
    </row>
    <row r="28" spans="1:10">
      <c r="A28" s="87"/>
      <c r="B28" s="88"/>
      <c r="C28" s="88"/>
      <c r="D28" s="89"/>
      <c r="E28" s="87"/>
      <c r="F28" s="88"/>
      <c r="G28" s="88"/>
      <c r="H28" s="89"/>
    </row>
    <row r="29" spans="1:10">
      <c r="A29" s="87"/>
      <c r="B29" s="88"/>
      <c r="C29" s="88" t="s">
        <v>133</v>
      </c>
      <c r="D29" s="89"/>
      <c r="E29" s="87"/>
      <c r="F29" s="88"/>
      <c r="G29" s="88"/>
      <c r="H29" s="89"/>
    </row>
    <row r="30" spans="1:10">
      <c r="A30" s="90"/>
      <c r="B30" s="90"/>
      <c r="C30" s="90"/>
      <c r="D30" s="90"/>
      <c r="E30" s="90"/>
      <c r="F30" s="90"/>
      <c r="G30" s="90"/>
      <c r="H30" s="91"/>
    </row>
    <row r="31" spans="1:10">
      <c r="A31" s="66"/>
      <c r="B31" s="67"/>
      <c r="C31" s="67"/>
      <c r="D31" s="67"/>
      <c r="E31" s="66"/>
      <c r="F31" s="67"/>
      <c r="G31" s="67"/>
      <c r="H31" s="92"/>
    </row>
  </sheetData>
  <mergeCells count="22">
    <mergeCell ref="A20:A21"/>
    <mergeCell ref="E20:E21"/>
    <mergeCell ref="A22:A23"/>
    <mergeCell ref="E22:E23"/>
    <mergeCell ref="A14:A15"/>
    <mergeCell ref="E14:E15"/>
    <mergeCell ref="A16:A17"/>
    <mergeCell ref="E16:E17"/>
    <mergeCell ref="A18:A19"/>
    <mergeCell ref="E18:E19"/>
    <mergeCell ref="A8:A9"/>
    <mergeCell ref="E8:E9"/>
    <mergeCell ref="A10:A11"/>
    <mergeCell ref="E10:E11"/>
    <mergeCell ref="A12:A13"/>
    <mergeCell ref="E12:E13"/>
    <mergeCell ref="A1:H1"/>
    <mergeCell ref="G3:H3"/>
    <mergeCell ref="A4:D4"/>
    <mergeCell ref="E4:H4"/>
    <mergeCell ref="A6:A7"/>
    <mergeCell ref="E6:E7"/>
  </mergeCells>
  <phoneticPr fontId="2" type="noConversion"/>
  <pageMargins left="0.7" right="0.7" top="0.75" bottom="0.75" header="0.3" footer="0.3"/>
  <pageSetup paperSize="9" scale="9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showGridLines="0" zoomScaleNormal="100" zoomScaleSheetLayoutView="112" workbookViewId="0">
      <pane ySplit="4" topLeftCell="A5" activePane="bottomLeft" state="frozen"/>
      <selection sqref="A1:H1"/>
      <selection pane="bottomLeft" activeCell="M24" sqref="M24"/>
    </sheetView>
  </sheetViews>
  <sheetFormatPr defaultRowHeight="20.100000000000001" customHeight="1"/>
  <cols>
    <col min="1" max="2" width="2.625" style="113" customWidth="1"/>
    <col min="3" max="3" width="15" style="157" bestFit="1" customWidth="1"/>
    <col min="4" max="4" width="13.75" style="113" bestFit="1" customWidth="1"/>
    <col min="5" max="5" width="13" style="113" bestFit="1" customWidth="1"/>
    <col min="6" max="6" width="12" style="113" customWidth="1"/>
    <col min="7" max="7" width="29.625" style="113" customWidth="1"/>
    <col min="8" max="8" width="13" style="113" bestFit="1" customWidth="1"/>
    <col min="9" max="16384" width="9" style="113"/>
  </cols>
  <sheetData>
    <row r="1" spans="1:8" ht="33.75">
      <c r="A1" s="196" t="s">
        <v>198</v>
      </c>
      <c r="B1" s="196"/>
      <c r="C1" s="196"/>
      <c r="D1" s="196"/>
      <c r="E1" s="196"/>
      <c r="F1" s="196"/>
      <c r="G1" s="196"/>
      <c r="H1" s="196"/>
    </row>
    <row r="2" spans="1:8" s="117" customFormat="1" ht="13.5">
      <c r="A2" s="114"/>
      <c r="B2" s="115"/>
      <c r="C2" s="114"/>
      <c r="D2" s="115"/>
      <c r="E2" s="115"/>
      <c r="F2" s="115"/>
      <c r="G2" s="116"/>
      <c r="H2" s="115"/>
    </row>
    <row r="3" spans="1:8" ht="13.5" customHeight="1">
      <c r="A3" s="118" t="s">
        <v>14</v>
      </c>
      <c r="B3" s="118"/>
      <c r="C3" s="118"/>
      <c r="D3" s="201" t="s">
        <v>139</v>
      </c>
      <c r="E3" s="201" t="s">
        <v>187</v>
      </c>
      <c r="F3" s="201" t="s">
        <v>114</v>
      </c>
      <c r="G3" s="197" t="s">
        <v>115</v>
      </c>
      <c r="H3" s="198"/>
    </row>
    <row r="4" spans="1:8" ht="13.5" customHeight="1">
      <c r="A4" s="118" t="s">
        <v>0</v>
      </c>
      <c r="B4" s="118" t="s">
        <v>1</v>
      </c>
      <c r="C4" s="118" t="s">
        <v>2</v>
      </c>
      <c r="D4" s="202"/>
      <c r="E4" s="202"/>
      <c r="F4" s="202"/>
      <c r="G4" s="199"/>
      <c r="H4" s="200"/>
    </row>
    <row r="5" spans="1:8" ht="13.5">
      <c r="A5" s="119" t="s">
        <v>93</v>
      </c>
      <c r="B5" s="120"/>
      <c r="C5" s="121"/>
      <c r="D5" s="122">
        <f>SUBTOTAL(9,D6:D14)</f>
        <v>1224560</v>
      </c>
      <c r="E5" s="122">
        <v>808000</v>
      </c>
      <c r="F5" s="122">
        <f>SUBTOTAL(9,F6:F14)</f>
        <v>416560</v>
      </c>
      <c r="G5" s="122"/>
      <c r="H5" s="122"/>
    </row>
    <row r="6" spans="1:8" ht="13.5">
      <c r="A6" s="123"/>
      <c r="B6" s="124" t="s">
        <v>94</v>
      </c>
      <c r="C6" s="125"/>
      <c r="D6" s="126">
        <f>SUBTOTAL(9,D7:D14)</f>
        <v>1224560</v>
      </c>
      <c r="E6" s="126">
        <v>808000</v>
      </c>
      <c r="F6" s="126">
        <f>SUBTOTAL(9,F7:F14)</f>
        <v>416560</v>
      </c>
      <c r="G6" s="126"/>
      <c r="H6" s="126"/>
    </row>
    <row r="7" spans="1:8" ht="13.5">
      <c r="A7" s="123"/>
      <c r="B7" s="127"/>
      <c r="C7" s="128" t="s">
        <v>116</v>
      </c>
      <c r="D7" s="129">
        <f>H11+H14</f>
        <v>1224560</v>
      </c>
      <c r="E7" s="129">
        <v>808000</v>
      </c>
      <c r="F7" s="129">
        <f>D7-E7</f>
        <v>416560</v>
      </c>
      <c r="G7" s="130" t="s">
        <v>119</v>
      </c>
      <c r="H7" s="129"/>
    </row>
    <row r="8" spans="1:8" ht="13.5">
      <c r="A8" s="123"/>
      <c r="B8" s="127"/>
      <c r="C8" s="128"/>
      <c r="D8" s="129"/>
      <c r="E8" s="129"/>
      <c r="F8" s="129"/>
      <c r="G8" s="131" t="s">
        <v>194</v>
      </c>
      <c r="H8" s="132">
        <v>77760</v>
      </c>
    </row>
    <row r="9" spans="1:8" ht="13.5">
      <c r="A9" s="123"/>
      <c r="B9" s="127"/>
      <c r="C9" s="128"/>
      <c r="D9" s="129"/>
      <c r="E9" s="129"/>
      <c r="F9" s="129"/>
      <c r="G9" s="132" t="s">
        <v>199</v>
      </c>
      <c r="H9" s="132">
        <v>1036800</v>
      </c>
    </row>
    <row r="10" spans="1:8" ht="13.5">
      <c r="A10" s="123"/>
      <c r="B10" s="127"/>
      <c r="C10" s="128"/>
      <c r="D10" s="129"/>
      <c r="E10" s="129"/>
      <c r="F10" s="129"/>
      <c r="G10" s="132" t="s">
        <v>193</v>
      </c>
      <c r="H10" s="132">
        <v>50000</v>
      </c>
    </row>
    <row r="11" spans="1:8" ht="13.5">
      <c r="A11" s="123"/>
      <c r="B11" s="127"/>
      <c r="C11" s="128"/>
      <c r="D11" s="129"/>
      <c r="E11" s="129"/>
      <c r="F11" s="129"/>
      <c r="G11" s="133" t="s">
        <v>118</v>
      </c>
      <c r="H11" s="134">
        <f>SUBTOTAL(9,H8:H10)</f>
        <v>1164560</v>
      </c>
    </row>
    <row r="12" spans="1:8" ht="13.5">
      <c r="A12" s="123"/>
      <c r="B12" s="127"/>
      <c r="C12" s="128"/>
      <c r="D12" s="129"/>
      <c r="E12" s="129"/>
      <c r="F12" s="129"/>
      <c r="G12" s="135" t="s">
        <v>202</v>
      </c>
      <c r="H12" s="132"/>
    </row>
    <row r="13" spans="1:8" ht="13.5">
      <c r="A13" s="123"/>
      <c r="B13" s="127"/>
      <c r="C13" s="128"/>
      <c r="D13" s="129"/>
      <c r="E13" s="129"/>
      <c r="F13" s="129"/>
      <c r="G13" s="136" t="s">
        <v>192</v>
      </c>
      <c r="H13" s="136">
        <v>60000</v>
      </c>
    </row>
    <row r="14" spans="1:8" ht="13.5">
      <c r="A14" s="123"/>
      <c r="B14" s="127"/>
      <c r="C14" s="128"/>
      <c r="D14" s="129"/>
      <c r="E14" s="129"/>
      <c r="F14" s="129"/>
      <c r="G14" s="137" t="s">
        <v>118</v>
      </c>
      <c r="H14" s="134">
        <f>SUBTOTAL(9,H12:H13)</f>
        <v>60000</v>
      </c>
    </row>
    <row r="15" spans="1:8" ht="13.5">
      <c r="A15" s="119" t="s">
        <v>95</v>
      </c>
      <c r="B15" s="120"/>
      <c r="C15" s="121"/>
      <c r="D15" s="122">
        <f>SUBTOTAL(9,D16:D20)</f>
        <v>0</v>
      </c>
      <c r="E15" s="122">
        <v>0</v>
      </c>
      <c r="F15" s="122">
        <f>SUBTOTAL(9,F16:F20)</f>
        <v>0</v>
      </c>
      <c r="G15" s="122"/>
      <c r="H15" s="122"/>
    </row>
    <row r="16" spans="1:8" ht="13.5">
      <c r="A16" s="123"/>
      <c r="B16" s="124" t="s">
        <v>95</v>
      </c>
      <c r="C16" s="125"/>
      <c r="D16" s="126">
        <f>SUBTOTAL(9,D17:D18)</f>
        <v>0</v>
      </c>
      <c r="E16" s="126">
        <v>0</v>
      </c>
      <c r="F16" s="126">
        <f>SUBTOTAL(9,F17:F18)</f>
        <v>0</v>
      </c>
      <c r="G16" s="126"/>
      <c r="H16" s="126"/>
    </row>
    <row r="17" spans="1:8" ht="13.5">
      <c r="A17" s="123"/>
      <c r="B17" s="127"/>
      <c r="C17" s="138" t="s">
        <v>97</v>
      </c>
      <c r="D17" s="139"/>
      <c r="E17" s="139"/>
      <c r="F17" s="139"/>
      <c r="G17" s="139"/>
      <c r="H17" s="139"/>
    </row>
    <row r="18" spans="1:8" ht="13.5">
      <c r="A18" s="123"/>
      <c r="B18" s="127"/>
      <c r="C18" s="128" t="s">
        <v>117</v>
      </c>
      <c r="D18" s="139"/>
      <c r="E18" s="139"/>
      <c r="F18" s="139"/>
      <c r="G18" s="139"/>
      <c r="H18" s="139"/>
    </row>
    <row r="19" spans="1:8" ht="13.5">
      <c r="A19" s="123"/>
      <c r="B19" s="140" t="s">
        <v>96</v>
      </c>
      <c r="C19" s="141"/>
      <c r="D19" s="126">
        <f>SUBTOTAL(9,D20)</f>
        <v>0</v>
      </c>
      <c r="E19" s="126">
        <v>0</v>
      </c>
      <c r="F19" s="126">
        <f>SUBTOTAL(9,F20)</f>
        <v>0</v>
      </c>
      <c r="G19" s="126"/>
      <c r="H19" s="126"/>
    </row>
    <row r="20" spans="1:8" ht="13.5">
      <c r="A20" s="123"/>
      <c r="B20" s="127"/>
      <c r="C20" s="142" t="s">
        <v>96</v>
      </c>
      <c r="D20" s="139"/>
      <c r="E20" s="139"/>
      <c r="F20" s="139"/>
      <c r="G20" s="139"/>
      <c r="H20" s="139"/>
    </row>
    <row r="21" spans="1:8" ht="13.5">
      <c r="A21" s="119" t="s">
        <v>98</v>
      </c>
      <c r="B21" s="120"/>
      <c r="C21" s="121"/>
      <c r="D21" s="122">
        <f>SUM(D22,D24)</f>
        <v>0</v>
      </c>
      <c r="E21" s="122">
        <v>0</v>
      </c>
      <c r="F21" s="122">
        <f>SUM(F22,F24)</f>
        <v>0</v>
      </c>
      <c r="G21" s="122"/>
      <c r="H21" s="122"/>
    </row>
    <row r="22" spans="1:8" ht="13.5">
      <c r="A22" s="123"/>
      <c r="B22" s="140" t="s">
        <v>98</v>
      </c>
      <c r="C22" s="141"/>
      <c r="D22" s="126">
        <f>SUBTOTAL(9,D23)</f>
        <v>0</v>
      </c>
      <c r="E22" s="126">
        <v>0</v>
      </c>
      <c r="F22" s="126">
        <f>SUBTOTAL(9,F23)</f>
        <v>0</v>
      </c>
      <c r="G22" s="126"/>
      <c r="H22" s="126"/>
    </row>
    <row r="23" spans="1:8" ht="13.5">
      <c r="A23" s="123"/>
      <c r="B23" s="127"/>
      <c r="C23" s="128" t="s">
        <v>112</v>
      </c>
      <c r="D23" s="139"/>
      <c r="E23" s="139"/>
      <c r="F23" s="139"/>
      <c r="G23" s="139"/>
      <c r="H23" s="139"/>
    </row>
    <row r="24" spans="1:8" ht="13.5">
      <c r="A24" s="123"/>
      <c r="B24" s="140" t="s">
        <v>99</v>
      </c>
      <c r="C24" s="141"/>
      <c r="D24" s="126">
        <f>SUBTOTAL(9,D25)</f>
        <v>0</v>
      </c>
      <c r="E24" s="126">
        <v>0</v>
      </c>
      <c r="F24" s="126">
        <f>SUBTOTAL(9,F25)</f>
        <v>0</v>
      </c>
      <c r="G24" s="126"/>
      <c r="H24" s="126"/>
    </row>
    <row r="25" spans="1:8" ht="13.5">
      <c r="A25" s="123"/>
      <c r="B25" s="127"/>
      <c r="C25" s="142" t="s">
        <v>113</v>
      </c>
      <c r="D25" s="139"/>
      <c r="E25" s="139"/>
      <c r="F25" s="139"/>
      <c r="G25" s="139"/>
      <c r="H25" s="139"/>
    </row>
    <row r="26" spans="1:8" ht="13.5">
      <c r="A26" s="119" t="s">
        <v>100</v>
      </c>
      <c r="B26" s="120"/>
      <c r="C26" s="121"/>
      <c r="D26" s="122">
        <f t="shared" ref="D26" si="0">SUM(D27)</f>
        <v>0</v>
      </c>
      <c r="E26" s="122">
        <v>0</v>
      </c>
      <c r="F26" s="122">
        <f t="shared" ref="F26" si="1">SUM(F27)</f>
        <v>0</v>
      </c>
      <c r="G26" s="122"/>
      <c r="H26" s="122"/>
    </row>
    <row r="27" spans="1:8" ht="13.5">
      <c r="A27" s="123"/>
      <c r="B27" s="140" t="s">
        <v>100</v>
      </c>
      <c r="C27" s="141"/>
      <c r="D27" s="126">
        <f>SUBTOTAL(9,D28)</f>
        <v>0</v>
      </c>
      <c r="E27" s="126">
        <v>0</v>
      </c>
      <c r="F27" s="126">
        <f>SUBTOTAL(9,F28)</f>
        <v>0</v>
      </c>
      <c r="G27" s="126"/>
      <c r="H27" s="126"/>
    </row>
    <row r="28" spans="1:8" ht="13.5">
      <c r="A28" s="123"/>
      <c r="B28" s="127"/>
      <c r="C28" s="138" t="s">
        <v>100</v>
      </c>
      <c r="D28" s="139">
        <f>H31+H36</f>
        <v>0</v>
      </c>
      <c r="E28" s="139">
        <v>0</v>
      </c>
      <c r="F28" s="139"/>
      <c r="G28" s="139"/>
      <c r="H28" s="139"/>
    </row>
    <row r="29" spans="1:8" ht="13.5">
      <c r="A29" s="119" t="s">
        <v>6</v>
      </c>
      <c r="B29" s="120"/>
      <c r="C29" s="121"/>
      <c r="D29" s="122">
        <f>SUM(D30)</f>
        <v>0</v>
      </c>
      <c r="E29" s="122">
        <v>0</v>
      </c>
      <c r="F29" s="122">
        <f>SUM(F30)</f>
        <v>0</v>
      </c>
      <c r="G29" s="122"/>
      <c r="H29" s="122"/>
    </row>
    <row r="30" spans="1:8" ht="13.5">
      <c r="A30" s="123"/>
      <c r="B30" s="140" t="s">
        <v>6</v>
      </c>
      <c r="C30" s="141"/>
      <c r="D30" s="126">
        <f>SUBTOTAL(9,D31:D32)</f>
        <v>0</v>
      </c>
      <c r="E30" s="126">
        <v>0</v>
      </c>
      <c r="F30" s="126">
        <f>SUBTOTAL(9,F31:F32)</f>
        <v>0</v>
      </c>
      <c r="G30" s="126"/>
      <c r="H30" s="126"/>
    </row>
    <row r="31" spans="1:8" ht="13.5">
      <c r="A31" s="123"/>
      <c r="B31" s="127"/>
      <c r="C31" s="138" t="s">
        <v>7</v>
      </c>
      <c r="D31" s="139"/>
      <c r="E31" s="139"/>
      <c r="F31" s="139"/>
      <c r="G31" s="139"/>
      <c r="H31" s="139"/>
    </row>
    <row r="32" spans="1:8" ht="13.5">
      <c r="A32" s="123"/>
      <c r="B32" s="127"/>
      <c r="C32" s="128" t="s">
        <v>8</v>
      </c>
      <c r="D32" s="139"/>
      <c r="E32" s="139"/>
      <c r="F32" s="139"/>
      <c r="G32" s="139"/>
      <c r="H32" s="139"/>
    </row>
    <row r="33" spans="1:8" ht="13.5">
      <c r="A33" s="119" t="s">
        <v>3</v>
      </c>
      <c r="B33" s="120"/>
      <c r="C33" s="121"/>
      <c r="D33" s="122">
        <f>SUM(D34,D36,D38)</f>
        <v>0</v>
      </c>
      <c r="E33" s="122">
        <v>0</v>
      </c>
      <c r="F33" s="143">
        <f>SUM(F34,F36,F38)</f>
        <v>0</v>
      </c>
      <c r="G33" s="122"/>
      <c r="H33" s="122"/>
    </row>
    <row r="34" spans="1:8" ht="13.5">
      <c r="A34" s="123"/>
      <c r="B34" s="140" t="s">
        <v>101</v>
      </c>
      <c r="C34" s="141"/>
      <c r="D34" s="126">
        <f>SUBTOTAL(9,D35)</f>
        <v>0</v>
      </c>
      <c r="E34" s="126">
        <v>0</v>
      </c>
      <c r="F34" s="126">
        <f>SUBTOTAL(9,F35)</f>
        <v>0</v>
      </c>
      <c r="G34" s="126"/>
      <c r="H34" s="126"/>
    </row>
    <row r="35" spans="1:8" ht="13.5">
      <c r="A35" s="123"/>
      <c r="B35" s="127"/>
      <c r="C35" s="138" t="s">
        <v>101</v>
      </c>
      <c r="D35" s="139"/>
      <c r="E35" s="139"/>
      <c r="F35" s="129">
        <f>D35-E35</f>
        <v>0</v>
      </c>
      <c r="G35" s="139"/>
      <c r="H35" s="139"/>
    </row>
    <row r="36" spans="1:8" ht="13.5">
      <c r="A36" s="123"/>
      <c r="B36" s="140" t="s">
        <v>142</v>
      </c>
      <c r="C36" s="141"/>
      <c r="D36" s="126">
        <f>SUBTOTAL(9,D37)</f>
        <v>0</v>
      </c>
      <c r="E36" s="126">
        <v>0</v>
      </c>
      <c r="F36" s="126">
        <f>SUBTOTAL(9,F37)</f>
        <v>0</v>
      </c>
      <c r="G36" s="126"/>
      <c r="H36" s="126"/>
    </row>
    <row r="37" spans="1:8" ht="13.5">
      <c r="A37" s="123"/>
      <c r="B37" s="127"/>
      <c r="C37" s="128" t="s">
        <v>4</v>
      </c>
      <c r="D37" s="139"/>
      <c r="E37" s="139"/>
      <c r="F37" s="144"/>
      <c r="G37" s="139"/>
      <c r="H37" s="139"/>
    </row>
    <row r="38" spans="1:8" ht="13.5">
      <c r="A38" s="123"/>
      <c r="B38" s="140" t="s">
        <v>143</v>
      </c>
      <c r="C38" s="141"/>
      <c r="D38" s="126">
        <f>SUBTOTAL(9,D39)</f>
        <v>0</v>
      </c>
      <c r="E38" s="126">
        <v>0</v>
      </c>
      <c r="F38" s="126">
        <f>SUBTOTAL(9,F39)</f>
        <v>0</v>
      </c>
      <c r="G38" s="145"/>
      <c r="H38" s="145"/>
    </row>
    <row r="39" spans="1:8" ht="13.5">
      <c r="A39" s="123"/>
      <c r="B39" s="127"/>
      <c r="C39" s="128" t="s">
        <v>143</v>
      </c>
      <c r="D39" s="144"/>
      <c r="E39" s="144"/>
      <c r="F39" s="129">
        <f>D39-E39</f>
        <v>0</v>
      </c>
      <c r="G39" s="146"/>
      <c r="H39" s="146"/>
    </row>
    <row r="40" spans="1:8" ht="13.5">
      <c r="A40" s="119" t="s">
        <v>9</v>
      </c>
      <c r="B40" s="120"/>
      <c r="C40" s="121"/>
      <c r="D40" s="122">
        <f>SUM(D41,D43,D45)</f>
        <v>0</v>
      </c>
      <c r="E40" s="122">
        <v>0</v>
      </c>
      <c r="F40" s="143">
        <f t="shared" ref="F40" si="2">SUM(F41,F43,F45)</f>
        <v>0</v>
      </c>
      <c r="G40" s="122"/>
      <c r="H40" s="122"/>
    </row>
    <row r="41" spans="1:8" ht="13.5">
      <c r="A41" s="123"/>
      <c r="B41" s="140" t="s">
        <v>10</v>
      </c>
      <c r="C41" s="141"/>
      <c r="D41" s="126">
        <f>SUBTOTAL(9,D42)</f>
        <v>0</v>
      </c>
      <c r="E41" s="126">
        <v>0</v>
      </c>
      <c r="F41" s="126">
        <f>SUBTOTAL(9,F42)</f>
        <v>0</v>
      </c>
      <c r="G41" s="126"/>
      <c r="H41" s="126"/>
    </row>
    <row r="42" spans="1:8" ht="13.5">
      <c r="A42" s="123"/>
      <c r="B42" s="127"/>
      <c r="C42" s="138" t="s">
        <v>10</v>
      </c>
      <c r="D42" s="139"/>
      <c r="E42" s="139"/>
      <c r="F42" s="139"/>
      <c r="G42" s="139"/>
      <c r="H42" s="139"/>
    </row>
    <row r="43" spans="1:8" ht="13.5">
      <c r="A43" s="123"/>
      <c r="B43" s="140" t="s">
        <v>11</v>
      </c>
      <c r="C43" s="141"/>
      <c r="D43" s="126">
        <f>SUBTOTAL(9,D44)</f>
        <v>0</v>
      </c>
      <c r="E43" s="126">
        <v>0</v>
      </c>
      <c r="F43" s="126">
        <f>SUBTOTAL(9,F44)</f>
        <v>0</v>
      </c>
      <c r="G43" s="126"/>
      <c r="H43" s="126"/>
    </row>
    <row r="44" spans="1:8" ht="13.5">
      <c r="A44" s="123"/>
      <c r="B44" s="127"/>
      <c r="C44" s="128" t="s">
        <v>11</v>
      </c>
      <c r="D44" s="139"/>
      <c r="E44" s="139"/>
      <c r="F44" s="139"/>
      <c r="G44" s="139"/>
      <c r="H44" s="139"/>
    </row>
    <row r="45" spans="1:8" ht="13.5">
      <c r="A45" s="123"/>
      <c r="B45" s="140" t="s">
        <v>5</v>
      </c>
      <c r="C45" s="141"/>
      <c r="D45" s="126">
        <f>SUBTOTAL(9,D46)</f>
        <v>0</v>
      </c>
      <c r="E45" s="126">
        <v>0</v>
      </c>
      <c r="F45" s="126">
        <f>SUBTOTAL(9,F46)</f>
        <v>0</v>
      </c>
      <c r="G45" s="145"/>
      <c r="H45" s="145"/>
    </row>
    <row r="46" spans="1:8" ht="13.5">
      <c r="A46" s="123"/>
      <c r="B46" s="127"/>
      <c r="C46" s="128" t="s">
        <v>5</v>
      </c>
      <c r="D46" s="144"/>
      <c r="E46" s="144"/>
      <c r="F46" s="129">
        <f>D46-E46</f>
        <v>0</v>
      </c>
      <c r="G46" s="146"/>
      <c r="H46" s="146"/>
    </row>
    <row r="47" spans="1:8" ht="13.5">
      <c r="A47" s="119" t="s">
        <v>146</v>
      </c>
      <c r="B47" s="120"/>
      <c r="C47" s="121"/>
      <c r="D47" s="122">
        <f>SUBTOTAL(9,D48:D51)</f>
        <v>40000</v>
      </c>
      <c r="E47" s="122">
        <v>40000</v>
      </c>
      <c r="F47" s="122">
        <f>SUBTOTAL(9,F48:F51)</f>
        <v>0</v>
      </c>
      <c r="G47" s="122">
        <f>SUM(G48)</f>
        <v>0</v>
      </c>
      <c r="H47" s="122"/>
    </row>
    <row r="48" spans="1:8" ht="13.5">
      <c r="A48" s="123"/>
      <c r="B48" s="140" t="s">
        <v>144</v>
      </c>
      <c r="C48" s="141"/>
      <c r="D48" s="126">
        <f>SUBTOTAL(9,D49:D51)</f>
        <v>40000</v>
      </c>
      <c r="E48" s="126">
        <v>40000</v>
      </c>
      <c r="F48" s="126">
        <f>SUBTOTAL(9,F49:F51)</f>
        <v>0</v>
      </c>
      <c r="G48" s="126">
        <f>SUM(G49:G51)</f>
        <v>0</v>
      </c>
      <c r="H48" s="126"/>
    </row>
    <row r="49" spans="1:8" ht="30" customHeight="1">
      <c r="A49" s="123"/>
      <c r="B49" s="127"/>
      <c r="C49" s="149" t="s">
        <v>151</v>
      </c>
      <c r="D49" s="139"/>
      <c r="E49" s="139"/>
      <c r="F49" s="139"/>
      <c r="G49" s="139"/>
      <c r="H49" s="139"/>
    </row>
    <row r="50" spans="1:8" s="150" customFormat="1" ht="24.75" customHeight="1">
      <c r="A50" s="147"/>
      <c r="B50" s="148"/>
      <c r="C50" s="149" t="s">
        <v>145</v>
      </c>
      <c r="D50" s="161">
        <v>40000</v>
      </c>
      <c r="E50" s="161">
        <v>40000</v>
      </c>
      <c r="F50" s="129">
        <f>D50-E50</f>
        <v>0</v>
      </c>
      <c r="G50" s="162" t="s">
        <v>204</v>
      </c>
      <c r="H50" s="146">
        <v>40000</v>
      </c>
    </row>
    <row r="51" spans="1:8" s="150" customFormat="1" ht="24.75" customHeight="1">
      <c r="A51" s="147"/>
      <c r="B51" s="148"/>
      <c r="C51" s="128"/>
      <c r="D51" s="129"/>
      <c r="E51" s="129"/>
      <c r="F51" s="129"/>
      <c r="G51" s="137" t="s">
        <v>118</v>
      </c>
      <c r="H51" s="134">
        <f>SUBTOTAL(9,H49:H50)</f>
        <v>40000</v>
      </c>
    </row>
    <row r="52" spans="1:8" ht="20.100000000000001" customHeight="1">
      <c r="A52" s="151" t="s">
        <v>13</v>
      </c>
      <c r="B52" s="152"/>
      <c r="C52" s="153"/>
      <c r="D52" s="12">
        <f>SUBTOTAL(9,D5:D51)</f>
        <v>1264560</v>
      </c>
      <c r="E52" s="12">
        <v>848000</v>
      </c>
      <c r="F52" s="12">
        <f>SUBTOTAL(9,F5:F51)</f>
        <v>416560</v>
      </c>
      <c r="G52" s="12"/>
      <c r="H52" s="12">
        <f>SUBTOTAL(9,H7:H51)</f>
        <v>1264560</v>
      </c>
    </row>
    <row r="53" spans="1:8" s="155" customFormat="1" ht="20.100000000000001" customHeight="1">
      <c r="A53" s="154"/>
      <c r="B53" s="154"/>
      <c r="C53" s="154"/>
      <c r="D53" s="16"/>
      <c r="E53" s="16"/>
      <c r="F53" s="16"/>
      <c r="G53" s="16"/>
      <c r="H53" s="16"/>
    </row>
    <row r="54" spans="1:8" ht="20.100000000000001" customHeight="1">
      <c r="A54" s="156"/>
      <c r="B54" s="156"/>
      <c r="C54" s="127"/>
      <c r="D54" s="112"/>
      <c r="E54" s="112"/>
      <c r="F54" s="112"/>
      <c r="G54" s="112"/>
      <c r="H54" s="112"/>
    </row>
    <row r="55" spans="1:8" ht="20.100000000000001" customHeight="1">
      <c r="A55" s="156"/>
      <c r="B55" s="156"/>
      <c r="C55" s="127"/>
      <c r="D55" s="112"/>
      <c r="E55" s="112"/>
      <c r="F55" s="112"/>
      <c r="G55" s="112"/>
      <c r="H55" s="112"/>
    </row>
  </sheetData>
  <mergeCells count="5">
    <mergeCell ref="A1:H1"/>
    <mergeCell ref="G3:H4"/>
    <mergeCell ref="D3:D4"/>
    <mergeCell ref="E3:E4"/>
    <mergeCell ref="F3:F4"/>
  </mergeCells>
  <phoneticPr fontId="2" type="noConversion"/>
  <pageMargins left="0.7" right="0.7" top="0.75" bottom="0.75" header="0.3" footer="0.3"/>
  <pageSetup paperSize="9" scale="79" fitToHeight="0" orientation="portrait" r:id="rId1"/>
  <rowBreaks count="1" manualBreakCount="1">
    <brk id="55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6"/>
  <sheetViews>
    <sheetView showGridLines="0" tabSelected="1" view="pageBreakPreview" zoomScaleNormal="100" zoomScaleSheetLayoutView="100" workbookViewId="0">
      <pane ySplit="4" topLeftCell="A5" activePane="bottomLeft" state="frozen"/>
      <selection sqref="A1:H1"/>
      <selection pane="bottomLeft" activeCell="G10" sqref="G10"/>
    </sheetView>
  </sheetViews>
  <sheetFormatPr defaultRowHeight="16.5"/>
  <cols>
    <col min="1" max="2" width="2.625" customWidth="1"/>
    <col min="3" max="3" width="13.875" bestFit="1" customWidth="1"/>
    <col min="4" max="6" width="13.125" bestFit="1" customWidth="1"/>
    <col min="7" max="7" width="41.25" customWidth="1"/>
    <col min="8" max="8" width="13.125" bestFit="1" customWidth="1"/>
  </cols>
  <sheetData>
    <row r="1" spans="1:8" s="1" customFormat="1" ht="33.75">
      <c r="A1" s="203" t="s">
        <v>191</v>
      </c>
      <c r="B1" s="203"/>
      <c r="C1" s="203"/>
      <c r="D1" s="203"/>
      <c r="E1" s="203"/>
      <c r="F1" s="203"/>
      <c r="G1" s="203"/>
      <c r="H1" s="203"/>
    </row>
    <row r="2" spans="1:8" s="22" customFormat="1" ht="13.5">
      <c r="A2" s="20"/>
      <c r="B2" s="19"/>
      <c r="C2" s="20"/>
      <c r="D2" s="19"/>
      <c r="E2" s="19"/>
      <c r="F2" s="19"/>
      <c r="G2" s="21"/>
      <c r="H2" s="19"/>
    </row>
    <row r="3" spans="1:8" s="1" customFormat="1" ht="13.5" customHeight="1">
      <c r="A3" s="2" t="s">
        <v>189</v>
      </c>
      <c r="B3" s="2"/>
      <c r="C3" s="2"/>
      <c r="D3" s="208" t="s">
        <v>188</v>
      </c>
      <c r="E3" s="208" t="s">
        <v>187</v>
      </c>
      <c r="F3" s="208" t="s">
        <v>114</v>
      </c>
      <c r="G3" s="204" t="s">
        <v>186</v>
      </c>
      <c r="H3" s="205"/>
    </row>
    <row r="4" spans="1:8" s="1" customFormat="1" ht="13.5">
      <c r="A4" s="2" t="s">
        <v>0</v>
      </c>
      <c r="B4" s="2" t="s">
        <v>1</v>
      </c>
      <c r="C4" s="2" t="s">
        <v>120</v>
      </c>
      <c r="D4" s="209"/>
      <c r="E4" s="209"/>
      <c r="F4" s="209"/>
      <c r="G4" s="206"/>
      <c r="H4" s="207"/>
    </row>
    <row r="5" spans="1:8" s="1" customFormat="1" ht="13.5">
      <c r="A5" s="3" t="s">
        <v>102</v>
      </c>
      <c r="B5" s="4"/>
      <c r="C5" s="5"/>
      <c r="D5" s="24">
        <f>SUBTOTAL(9,D6:D26)</f>
        <v>115400</v>
      </c>
      <c r="E5" s="24">
        <v>106850</v>
      </c>
      <c r="F5" s="24">
        <f>SUBTOTAL(9,F6:F26)</f>
        <v>8550</v>
      </c>
      <c r="G5" s="6"/>
      <c r="H5" s="24"/>
    </row>
    <row r="6" spans="1:8" s="1" customFormat="1" ht="13.5">
      <c r="A6" s="27"/>
      <c r="B6" s="7" t="s">
        <v>103</v>
      </c>
      <c r="C6" s="8"/>
      <c r="D6" s="26">
        <f>SUBTOTAL(9,D7:D26)</f>
        <v>115400</v>
      </c>
      <c r="E6" s="26">
        <v>106850</v>
      </c>
      <c r="F6" s="26">
        <f>SUBTOTAL(9,F7:F26)</f>
        <v>8550</v>
      </c>
      <c r="G6" s="9"/>
      <c r="H6" s="26"/>
    </row>
    <row r="7" spans="1:8" s="1" customFormat="1" ht="13.5">
      <c r="A7" s="27"/>
      <c r="B7" s="28"/>
      <c r="C7" s="38" t="s">
        <v>103</v>
      </c>
      <c r="D7" s="93">
        <f>H23+H26</f>
        <v>115400</v>
      </c>
      <c r="E7" s="93">
        <v>106850</v>
      </c>
      <c r="F7" s="93">
        <f>D7-E7</f>
        <v>8550</v>
      </c>
      <c r="G7" s="23" t="s">
        <v>119</v>
      </c>
      <c r="H7" s="34"/>
    </row>
    <row r="8" spans="1:8" s="1" customFormat="1" ht="13.5">
      <c r="A8" s="27"/>
      <c r="B8" s="28"/>
      <c r="C8" s="94"/>
      <c r="D8" s="95"/>
      <c r="E8" s="95"/>
      <c r="F8" s="95"/>
      <c r="G8" s="158" t="s">
        <v>152</v>
      </c>
      <c r="H8" s="34">
        <v>3000</v>
      </c>
    </row>
    <row r="9" spans="1:8" s="1" customFormat="1" ht="13.5">
      <c r="A9" s="27"/>
      <c r="B9" s="28"/>
      <c r="C9" s="94"/>
      <c r="D9" s="95"/>
      <c r="E9" s="95"/>
      <c r="F9" s="95"/>
      <c r="G9" s="158" t="s">
        <v>153</v>
      </c>
      <c r="H9" s="34">
        <v>1200</v>
      </c>
    </row>
    <row r="10" spans="1:8" s="1" customFormat="1" ht="13.5">
      <c r="A10" s="27"/>
      <c r="B10" s="28"/>
      <c r="C10" s="94"/>
      <c r="D10" s="95"/>
      <c r="E10" s="95"/>
      <c r="F10" s="95"/>
      <c r="G10" s="158" t="s">
        <v>154</v>
      </c>
      <c r="H10" s="34">
        <v>4000</v>
      </c>
    </row>
    <row r="11" spans="1:8" s="1" customFormat="1" ht="13.5">
      <c r="A11" s="27"/>
      <c r="B11" s="28"/>
      <c r="C11" s="94"/>
      <c r="D11" s="95"/>
      <c r="E11" s="95"/>
      <c r="F11" s="95"/>
      <c r="G11" s="158" t="s">
        <v>155</v>
      </c>
      <c r="H11" s="34">
        <v>3000</v>
      </c>
    </row>
    <row r="12" spans="1:8" s="1" customFormat="1" ht="13.5">
      <c r="A12" s="27"/>
      <c r="B12" s="28"/>
      <c r="C12" s="94"/>
      <c r="D12" s="95"/>
      <c r="E12" s="95"/>
      <c r="F12" s="95"/>
      <c r="G12" s="158" t="s">
        <v>156</v>
      </c>
      <c r="H12" s="34">
        <v>1200</v>
      </c>
    </row>
    <row r="13" spans="1:8" s="1" customFormat="1" ht="13.5">
      <c r="A13" s="27"/>
      <c r="B13" s="28"/>
      <c r="C13" s="94"/>
      <c r="D13" s="95"/>
      <c r="E13" s="95"/>
      <c r="F13" s="95"/>
      <c r="G13" s="158" t="s">
        <v>157</v>
      </c>
      <c r="H13" s="34">
        <v>1600</v>
      </c>
    </row>
    <row r="14" spans="1:8" s="1" customFormat="1" ht="13.5">
      <c r="A14" s="27"/>
      <c r="B14" s="28"/>
      <c r="C14" s="94"/>
      <c r="D14" s="95"/>
      <c r="E14" s="95"/>
      <c r="F14" s="95"/>
      <c r="G14" s="158" t="s">
        <v>195</v>
      </c>
      <c r="H14" s="34">
        <v>4400</v>
      </c>
    </row>
    <row r="15" spans="1:8" s="1" customFormat="1" ht="13.5">
      <c r="A15" s="27"/>
      <c r="B15" s="28"/>
      <c r="C15" s="94"/>
      <c r="D15" s="95"/>
      <c r="E15" s="95"/>
      <c r="F15" s="95"/>
      <c r="G15" s="159" t="s">
        <v>172</v>
      </c>
      <c r="H15" s="160">
        <v>2100</v>
      </c>
    </row>
    <row r="16" spans="1:8" s="1" customFormat="1" ht="13.5">
      <c r="A16" s="27"/>
      <c r="B16" s="28"/>
      <c r="C16" s="94"/>
      <c r="D16" s="95"/>
      <c r="E16" s="95"/>
      <c r="F16" s="95"/>
      <c r="G16" s="158" t="s">
        <v>171</v>
      </c>
      <c r="H16" s="34">
        <v>1250</v>
      </c>
    </row>
    <row r="17" spans="1:8" s="1" customFormat="1" ht="13.5">
      <c r="A17" s="27"/>
      <c r="B17" s="28"/>
      <c r="C17" s="94"/>
      <c r="D17" s="95"/>
      <c r="E17" s="95"/>
      <c r="F17" s="95"/>
      <c r="G17" s="158" t="s">
        <v>207</v>
      </c>
      <c r="H17" s="34">
        <v>9000</v>
      </c>
    </row>
    <row r="18" spans="1:8" s="1" customFormat="1" ht="13.5">
      <c r="A18" s="27"/>
      <c r="B18" s="28"/>
      <c r="C18" s="94"/>
      <c r="D18" s="95"/>
      <c r="E18" s="95"/>
      <c r="F18" s="95"/>
      <c r="G18" s="158" t="s">
        <v>158</v>
      </c>
      <c r="H18" s="34">
        <v>1750</v>
      </c>
    </row>
    <row r="19" spans="1:8" s="1" customFormat="1" ht="13.5">
      <c r="A19" s="27"/>
      <c r="B19" s="28"/>
      <c r="C19" s="94"/>
      <c r="D19" s="95"/>
      <c r="E19" s="95"/>
      <c r="F19" s="95"/>
      <c r="G19" s="158" t="s">
        <v>196</v>
      </c>
      <c r="H19" s="34">
        <v>4400</v>
      </c>
    </row>
    <row r="20" spans="1:8" s="1" customFormat="1" ht="13.5">
      <c r="A20" s="27"/>
      <c r="B20" s="28"/>
      <c r="C20" s="94"/>
      <c r="D20" s="95"/>
      <c r="E20" s="95"/>
      <c r="F20" s="95"/>
      <c r="G20" s="158" t="s">
        <v>159</v>
      </c>
      <c r="H20" s="34">
        <v>1000</v>
      </c>
    </row>
    <row r="21" spans="1:8" s="1" customFormat="1" ht="13.5">
      <c r="A21" s="27"/>
      <c r="B21" s="28"/>
      <c r="C21" s="94"/>
      <c r="D21" s="95"/>
      <c r="E21" s="95"/>
      <c r="F21" s="95"/>
      <c r="G21" s="158" t="s">
        <v>160</v>
      </c>
      <c r="H21" s="34">
        <v>2500</v>
      </c>
    </row>
    <row r="22" spans="1:8" s="1" customFormat="1" ht="13.5">
      <c r="A22" s="27"/>
      <c r="B22" s="28"/>
      <c r="C22" s="94"/>
      <c r="D22" s="95"/>
      <c r="E22" s="95"/>
      <c r="F22" s="95"/>
      <c r="G22" s="164" t="s">
        <v>185</v>
      </c>
      <c r="H22" s="165">
        <v>15000</v>
      </c>
    </row>
    <row r="23" spans="1:8" s="1" customFormat="1" ht="13.5">
      <c r="A23" s="27"/>
      <c r="B23" s="28"/>
      <c r="C23" s="94"/>
      <c r="D23" s="95"/>
      <c r="E23" s="95"/>
      <c r="F23" s="95"/>
      <c r="G23" s="100" t="s">
        <v>118</v>
      </c>
      <c r="H23" s="101">
        <f>SUBTOTAL(9,H7:H22)</f>
        <v>55400</v>
      </c>
    </row>
    <row r="24" spans="1:8" s="1" customFormat="1" ht="13.5">
      <c r="A24" s="27"/>
      <c r="B24" s="28"/>
      <c r="C24" s="94"/>
      <c r="D24" s="95"/>
      <c r="E24" s="95"/>
      <c r="F24" s="95"/>
      <c r="G24" s="102" t="s">
        <v>202</v>
      </c>
      <c r="H24" s="99"/>
    </row>
    <row r="25" spans="1:8" s="1" customFormat="1" ht="13.5">
      <c r="A25" s="27"/>
      <c r="B25" s="28"/>
      <c r="C25" s="94"/>
      <c r="D25" s="95"/>
      <c r="E25" s="95"/>
      <c r="F25" s="95"/>
      <c r="G25" s="158" t="s">
        <v>205</v>
      </c>
      <c r="H25" s="37">
        <v>60000</v>
      </c>
    </row>
    <row r="26" spans="1:8" s="1" customFormat="1" ht="13.5">
      <c r="A26" s="27"/>
      <c r="B26" s="28"/>
      <c r="C26" s="30"/>
      <c r="D26" s="34"/>
      <c r="E26" s="34"/>
      <c r="F26" s="34"/>
      <c r="G26" s="100" t="s">
        <v>118</v>
      </c>
      <c r="H26" s="101">
        <f>SUBTOTAL(9,H24:H25)</f>
        <v>60000</v>
      </c>
    </row>
    <row r="27" spans="1:8" s="1" customFormat="1" ht="13.5">
      <c r="A27" s="3" t="s">
        <v>15</v>
      </c>
      <c r="B27" s="4"/>
      <c r="C27" s="5"/>
      <c r="D27" s="24">
        <f>SUBTOTAL(9,D28:D41)</f>
        <v>349310</v>
      </c>
      <c r="E27" s="24">
        <v>311060</v>
      </c>
      <c r="F27" s="24">
        <f>SUBTOTAL(9,F28:F41)</f>
        <v>38250</v>
      </c>
      <c r="G27" s="103">
        <f>SUM(G28,G38,G40)</f>
        <v>0</v>
      </c>
      <c r="H27" s="103"/>
    </row>
    <row r="28" spans="1:8" s="1" customFormat="1" ht="13.5">
      <c r="A28" s="27"/>
      <c r="B28" s="7" t="s">
        <v>104</v>
      </c>
      <c r="C28" s="8"/>
      <c r="D28" s="26">
        <f>SUBTOTAL(9,D29:D37)</f>
        <v>349310</v>
      </c>
      <c r="E28" s="26">
        <v>311060</v>
      </c>
      <c r="F28" s="26">
        <f>SUBTOTAL(9,F29:F37)</f>
        <v>38250</v>
      </c>
      <c r="G28" s="104">
        <f>SUM(G29)</f>
        <v>0</v>
      </c>
      <c r="H28" s="104"/>
    </row>
    <row r="29" spans="1:8" s="1" customFormat="1" ht="13.5">
      <c r="A29" s="27"/>
      <c r="B29" s="28"/>
      <c r="C29" s="32" t="s">
        <v>104</v>
      </c>
      <c r="D29" s="33">
        <f>H32+H37</f>
        <v>349310</v>
      </c>
      <c r="E29" s="33">
        <v>311060</v>
      </c>
      <c r="F29" s="33">
        <f>D29-E29</f>
        <v>38250</v>
      </c>
      <c r="G29" s="105" t="s">
        <v>137</v>
      </c>
      <c r="H29" s="99"/>
    </row>
    <row r="30" spans="1:8" s="1" customFormat="1" ht="13.5">
      <c r="A30" s="27"/>
      <c r="B30" s="28"/>
      <c r="C30" s="35"/>
      <c r="D30" s="36"/>
      <c r="E30" s="36"/>
      <c r="F30" s="36"/>
      <c r="G30" s="98" t="s">
        <v>161</v>
      </c>
      <c r="H30" s="99">
        <v>96000</v>
      </c>
    </row>
    <row r="31" spans="1:8" s="1" customFormat="1" ht="13.5">
      <c r="A31" s="27"/>
      <c r="B31" s="28"/>
      <c r="C31" s="35"/>
      <c r="D31" s="36"/>
      <c r="E31" s="36"/>
      <c r="F31" s="36"/>
      <c r="G31" s="98" t="s">
        <v>162</v>
      </c>
      <c r="H31" s="99">
        <v>1200</v>
      </c>
    </row>
    <row r="32" spans="1:8" s="1" customFormat="1" ht="13.5">
      <c r="A32" s="27"/>
      <c r="B32" s="28"/>
      <c r="C32" s="35"/>
      <c r="D32" s="36"/>
      <c r="E32" s="36"/>
      <c r="F32" s="36"/>
      <c r="G32" s="100" t="s">
        <v>118</v>
      </c>
      <c r="H32" s="101">
        <f>SUBTOTAL(9,H29:H31)</f>
        <v>97200</v>
      </c>
    </row>
    <row r="33" spans="1:8" s="1" customFormat="1" ht="13.5">
      <c r="A33" s="27"/>
      <c r="B33" s="28"/>
      <c r="C33" s="35"/>
      <c r="D33" s="36"/>
      <c r="E33" s="36"/>
      <c r="F33" s="36"/>
      <c r="G33" s="102" t="s">
        <v>138</v>
      </c>
      <c r="H33" s="99"/>
    </row>
    <row r="34" spans="1:8" s="1" customFormat="1" ht="13.5">
      <c r="A34" s="27"/>
      <c r="B34" s="28"/>
      <c r="C34" s="35"/>
      <c r="D34" s="36"/>
      <c r="E34" s="36"/>
      <c r="F34" s="36"/>
      <c r="G34" s="166" t="s">
        <v>190</v>
      </c>
      <c r="H34" s="167">
        <v>237600</v>
      </c>
    </row>
    <row r="35" spans="1:8" s="1" customFormat="1" ht="13.5">
      <c r="A35" s="27"/>
      <c r="B35" s="28"/>
      <c r="C35" s="35"/>
      <c r="D35" s="36"/>
      <c r="E35" s="36"/>
      <c r="F35" s="36"/>
      <c r="G35" s="98" t="s">
        <v>163</v>
      </c>
      <c r="H35" s="99">
        <v>9000</v>
      </c>
    </row>
    <row r="36" spans="1:8" s="1" customFormat="1" ht="13.5">
      <c r="A36" s="27"/>
      <c r="B36" s="28"/>
      <c r="C36" s="35"/>
      <c r="D36" s="36"/>
      <c r="E36" s="36"/>
      <c r="F36" s="36"/>
      <c r="G36" s="166" t="s">
        <v>201</v>
      </c>
      <c r="H36" s="167">
        <v>5510</v>
      </c>
    </row>
    <row r="37" spans="1:8" s="1" customFormat="1" ht="13.5">
      <c r="A37" s="27"/>
      <c r="B37" s="28"/>
      <c r="C37" s="35"/>
      <c r="D37" s="36"/>
      <c r="E37" s="36"/>
      <c r="F37" s="36"/>
      <c r="G37" s="100" t="s">
        <v>118</v>
      </c>
      <c r="H37" s="101">
        <f>SUBTOTAL(9,H34:H36)</f>
        <v>252110</v>
      </c>
    </row>
    <row r="38" spans="1:8" s="1" customFormat="1" ht="13.5">
      <c r="A38" s="27"/>
      <c r="B38" s="10" t="s">
        <v>105</v>
      </c>
      <c r="C38" s="11"/>
      <c r="D38" s="26">
        <f>SUBTOTAL(9,D39)</f>
        <v>0</v>
      </c>
      <c r="E38" s="26">
        <v>0</v>
      </c>
      <c r="F38" s="26">
        <f>SUBTOTAL(9,F39)</f>
        <v>0</v>
      </c>
      <c r="G38" s="104">
        <f>SUM(G39)</f>
        <v>0</v>
      </c>
      <c r="H38" s="104"/>
    </row>
    <row r="39" spans="1:8" s="1" customFormat="1" ht="13.5">
      <c r="A39" s="27"/>
      <c r="B39" s="28"/>
      <c r="C39" s="31" t="s">
        <v>105</v>
      </c>
      <c r="D39" s="37">
        <v>0</v>
      </c>
      <c r="E39" s="37">
        <v>0</v>
      </c>
      <c r="F39" s="34">
        <v>0</v>
      </c>
      <c r="G39" s="99"/>
      <c r="H39" s="99"/>
    </row>
    <row r="40" spans="1:8" s="1" customFormat="1" ht="13.5">
      <c r="A40" s="27"/>
      <c r="B40" s="10" t="s">
        <v>16</v>
      </c>
      <c r="C40" s="11"/>
      <c r="D40" s="26">
        <f>SUBTOTAL(9,D41)</f>
        <v>0</v>
      </c>
      <c r="E40" s="26">
        <v>0</v>
      </c>
      <c r="F40" s="26">
        <f>SUBTOTAL(9,F41)</f>
        <v>0</v>
      </c>
      <c r="G40" s="104">
        <f>SUM(G41:G41)</f>
        <v>0</v>
      </c>
      <c r="H40" s="104"/>
    </row>
    <row r="41" spans="1:8" s="1" customFormat="1" ht="13.5">
      <c r="A41" s="27"/>
      <c r="B41" s="28"/>
      <c r="C41" s="31" t="s">
        <v>16</v>
      </c>
      <c r="D41" s="37">
        <v>0</v>
      </c>
      <c r="E41" s="37">
        <v>0</v>
      </c>
      <c r="F41" s="34">
        <v>0</v>
      </c>
      <c r="G41" s="99"/>
      <c r="H41" s="99"/>
    </row>
    <row r="42" spans="1:8" s="1" customFormat="1" ht="13.5">
      <c r="A42" s="3" t="s">
        <v>184</v>
      </c>
      <c r="B42" s="4"/>
      <c r="C42" s="5"/>
      <c r="D42" s="24">
        <f>SUBTOTAL(9,D43:D55)</f>
        <v>30850</v>
      </c>
      <c r="E42" s="24">
        <v>30090</v>
      </c>
      <c r="F42" s="24">
        <f>SUBTOTAL(9,F43:F55)</f>
        <v>760</v>
      </c>
      <c r="G42" s="103">
        <f>SUM(G43,G46)</f>
        <v>0</v>
      </c>
      <c r="H42" s="103"/>
    </row>
    <row r="43" spans="1:8" s="1" customFormat="1" ht="13.5">
      <c r="A43" s="27"/>
      <c r="B43" s="10" t="s">
        <v>106</v>
      </c>
      <c r="C43" s="11"/>
      <c r="D43" s="26">
        <f>SUBTOTAL(9,D44:D45)</f>
        <v>3400</v>
      </c>
      <c r="E43" s="26">
        <v>2640</v>
      </c>
      <c r="F43" s="26">
        <f>SUBTOTAL(9,F44:F45)</f>
        <v>760</v>
      </c>
      <c r="G43" s="104">
        <f>SUM(G44:G44)</f>
        <v>0</v>
      </c>
      <c r="H43" s="104"/>
    </row>
    <row r="44" spans="1:8" s="1" customFormat="1" ht="13.5">
      <c r="A44" s="27"/>
      <c r="B44" s="28"/>
      <c r="C44" s="38" t="s">
        <v>106</v>
      </c>
      <c r="D44" s="93">
        <f>H45</f>
        <v>3400</v>
      </c>
      <c r="E44" s="93">
        <v>2640</v>
      </c>
      <c r="F44" s="93">
        <f>D44-E44</f>
        <v>760</v>
      </c>
      <c r="G44" s="105" t="s">
        <v>137</v>
      </c>
      <c r="H44" s="99"/>
    </row>
    <row r="45" spans="1:8" s="1" customFormat="1" ht="13.5">
      <c r="A45" s="27"/>
      <c r="B45" s="28"/>
      <c r="C45" s="30"/>
      <c r="D45" s="34"/>
      <c r="E45" s="34"/>
      <c r="F45" s="34"/>
      <c r="G45" s="166" t="s">
        <v>203</v>
      </c>
      <c r="H45" s="167">
        <v>3400</v>
      </c>
    </row>
    <row r="46" spans="1:8" s="1" customFormat="1" ht="13.5">
      <c r="A46" s="27"/>
      <c r="B46" s="10" t="s">
        <v>17</v>
      </c>
      <c r="C46" s="11"/>
      <c r="D46" s="26">
        <f>SUBTOTAL(9,D47:D48)</f>
        <v>27450</v>
      </c>
      <c r="E46" s="26">
        <v>27450</v>
      </c>
      <c r="F46" s="26">
        <f>SUBTOTAL(9,F47:F48)</f>
        <v>0</v>
      </c>
      <c r="G46" s="104">
        <f>SUM(G47)</f>
        <v>0</v>
      </c>
      <c r="H46" s="104"/>
    </row>
    <row r="47" spans="1:8" s="1" customFormat="1" ht="13.5">
      <c r="A47" s="27"/>
      <c r="B47" s="28"/>
      <c r="C47" s="38" t="s">
        <v>183</v>
      </c>
      <c r="D47" s="93">
        <f>H55</f>
        <v>27450</v>
      </c>
      <c r="E47" s="93">
        <v>27450</v>
      </c>
      <c r="F47" s="93">
        <f>D47-E47</f>
        <v>0</v>
      </c>
      <c r="G47" s="105" t="s">
        <v>137</v>
      </c>
      <c r="H47" s="99"/>
    </row>
    <row r="48" spans="1:8" s="1" customFormat="1" ht="13.5">
      <c r="A48" s="27"/>
      <c r="B48" s="28"/>
      <c r="C48" s="94"/>
      <c r="D48" s="95"/>
      <c r="E48" s="95"/>
      <c r="F48" s="95"/>
      <c r="G48" s="98" t="s">
        <v>164</v>
      </c>
      <c r="H48" s="99">
        <v>1000</v>
      </c>
    </row>
    <row r="49" spans="1:8" s="1" customFormat="1" ht="13.5">
      <c r="A49" s="27"/>
      <c r="B49" s="28"/>
      <c r="C49" s="94"/>
      <c r="D49" s="95"/>
      <c r="E49" s="95"/>
      <c r="F49" s="95"/>
      <c r="G49" s="98" t="s">
        <v>165</v>
      </c>
      <c r="H49" s="99">
        <v>5000</v>
      </c>
    </row>
    <row r="50" spans="1:8" s="1" customFormat="1" ht="13.5">
      <c r="A50" s="27"/>
      <c r="B50" s="28"/>
      <c r="C50" s="94"/>
      <c r="D50" s="95"/>
      <c r="E50" s="95"/>
      <c r="F50" s="95"/>
      <c r="G50" s="98" t="s">
        <v>166</v>
      </c>
      <c r="H50" s="99">
        <v>2910</v>
      </c>
    </row>
    <row r="51" spans="1:8" s="1" customFormat="1" ht="13.5">
      <c r="A51" s="27"/>
      <c r="B51" s="28"/>
      <c r="C51" s="94"/>
      <c r="D51" s="95"/>
      <c r="E51" s="95"/>
      <c r="F51" s="95"/>
      <c r="G51" s="98" t="s">
        <v>167</v>
      </c>
      <c r="H51" s="99">
        <v>7000</v>
      </c>
    </row>
    <row r="52" spans="1:8" s="1" customFormat="1" ht="13.5">
      <c r="A52" s="27"/>
      <c r="B52" s="28"/>
      <c r="C52" s="94"/>
      <c r="D52" s="95"/>
      <c r="E52" s="95"/>
      <c r="F52" s="95"/>
      <c r="G52" s="98" t="s">
        <v>168</v>
      </c>
      <c r="H52" s="99">
        <v>2240</v>
      </c>
    </row>
    <row r="53" spans="1:8" s="1" customFormat="1" ht="13.5">
      <c r="A53" s="27"/>
      <c r="B53" s="28"/>
      <c r="C53" s="94"/>
      <c r="D53" s="95"/>
      <c r="E53" s="95"/>
      <c r="F53" s="95"/>
      <c r="G53" s="98" t="s">
        <v>169</v>
      </c>
      <c r="H53" s="99">
        <v>6300</v>
      </c>
    </row>
    <row r="54" spans="1:8" s="1" customFormat="1" ht="13.5">
      <c r="A54" s="27"/>
      <c r="B54" s="28"/>
      <c r="C54" s="94"/>
      <c r="D54" s="95"/>
      <c r="E54" s="95"/>
      <c r="F54" s="95"/>
      <c r="G54" s="98" t="s">
        <v>170</v>
      </c>
      <c r="H54" s="99">
        <v>3000</v>
      </c>
    </row>
    <row r="55" spans="1:8" s="1" customFormat="1" ht="13.5">
      <c r="A55" s="27"/>
      <c r="B55" s="28"/>
      <c r="C55" s="30"/>
      <c r="D55" s="34"/>
      <c r="E55" s="34"/>
      <c r="F55" s="34"/>
      <c r="G55" s="100" t="s">
        <v>118</v>
      </c>
      <c r="H55" s="101">
        <f>SUBTOTAL(9,H48:H54)</f>
        <v>27450</v>
      </c>
    </row>
    <row r="56" spans="1:8" s="1" customFormat="1" ht="13.5">
      <c r="A56" s="3" t="s">
        <v>107</v>
      </c>
      <c r="B56" s="4"/>
      <c r="C56" s="5"/>
      <c r="D56" s="24">
        <f>SUBTOTAL(9,D57:D61)</f>
        <v>0</v>
      </c>
      <c r="E56" s="24">
        <v>0</v>
      </c>
      <c r="F56" s="24">
        <f>SUBTOTAL(9,F57:F61)</f>
        <v>0</v>
      </c>
      <c r="G56" s="103">
        <f>SUM(G57,G60)</f>
        <v>0</v>
      </c>
      <c r="H56" s="103"/>
    </row>
    <row r="57" spans="1:8" s="1" customFormat="1" ht="13.5">
      <c r="A57" s="27"/>
      <c r="B57" s="10" t="s">
        <v>182</v>
      </c>
      <c r="C57" s="11"/>
      <c r="D57" s="26">
        <f>SUBTOTAL(9,D58:D59)</f>
        <v>0</v>
      </c>
      <c r="E57" s="26">
        <v>0</v>
      </c>
      <c r="F57" s="26">
        <f>SUBTOTAL(9,F58:F59)</f>
        <v>0</v>
      </c>
      <c r="G57" s="104">
        <f>SUM(G58:G59)</f>
        <v>0</v>
      </c>
      <c r="H57" s="104"/>
    </row>
    <row r="58" spans="1:8" s="1" customFormat="1" ht="13.5">
      <c r="A58" s="27"/>
      <c r="B58" s="28"/>
      <c r="C58" s="38" t="s">
        <v>181</v>
      </c>
      <c r="D58" s="37"/>
      <c r="E58" s="37"/>
      <c r="F58" s="34"/>
      <c r="G58" s="99"/>
      <c r="H58" s="99"/>
    </row>
    <row r="59" spans="1:8" s="1" customFormat="1" ht="13.5">
      <c r="A59" s="27"/>
      <c r="B59" s="28"/>
      <c r="C59" s="38" t="s">
        <v>180</v>
      </c>
      <c r="D59" s="37"/>
      <c r="E59" s="37"/>
      <c r="F59" s="34"/>
      <c r="G59" s="99"/>
      <c r="H59" s="99"/>
    </row>
    <row r="60" spans="1:8" s="1" customFormat="1" ht="13.5">
      <c r="A60" s="27"/>
      <c r="B60" s="10" t="s">
        <v>108</v>
      </c>
      <c r="C60" s="11"/>
      <c r="D60" s="26">
        <f>SUBTOTAL(9,D61)</f>
        <v>0</v>
      </c>
      <c r="E60" s="26">
        <v>0</v>
      </c>
      <c r="F60" s="26">
        <f>SUBTOTAL(9,F61)</f>
        <v>0</v>
      </c>
      <c r="G60" s="104">
        <f>SUM(G61)</f>
        <v>0</v>
      </c>
      <c r="H60" s="104"/>
    </row>
    <row r="61" spans="1:8" s="1" customFormat="1" ht="13.5">
      <c r="A61" s="27"/>
      <c r="B61" s="28"/>
      <c r="C61" s="38" t="s">
        <v>108</v>
      </c>
      <c r="D61" s="37"/>
      <c r="E61" s="37"/>
      <c r="F61" s="34"/>
      <c r="G61" s="99"/>
      <c r="H61" s="99"/>
    </row>
    <row r="62" spans="1:8" s="1" customFormat="1" ht="13.5">
      <c r="A62" s="3" t="s">
        <v>109</v>
      </c>
      <c r="B62" s="4"/>
      <c r="C62" s="5"/>
      <c r="D62" s="24">
        <f>SUBTOTAL(9,D63:D64)</f>
        <v>0</v>
      </c>
      <c r="E62" s="24">
        <v>0</v>
      </c>
      <c r="F62" s="24">
        <f>SUBTOTAL(9,F63:F64)</f>
        <v>0</v>
      </c>
      <c r="G62" s="103">
        <f>SUM(G63)</f>
        <v>0</v>
      </c>
      <c r="H62" s="103"/>
    </row>
    <row r="63" spans="1:8" s="1" customFormat="1" ht="13.5">
      <c r="A63" s="27"/>
      <c r="B63" s="10" t="s">
        <v>109</v>
      </c>
      <c r="C63" s="11"/>
      <c r="D63" s="26">
        <f>SUBTOTAL(9,D64)</f>
        <v>0</v>
      </c>
      <c r="E63" s="26">
        <v>0</v>
      </c>
      <c r="F63" s="26">
        <f>SUBTOTAL(9,F64)</f>
        <v>0</v>
      </c>
      <c r="G63" s="104">
        <f>SUM(G64:G64)</f>
        <v>0</v>
      </c>
      <c r="H63" s="104"/>
    </row>
    <row r="64" spans="1:8" s="1" customFormat="1" ht="13.5">
      <c r="A64" s="27"/>
      <c r="B64" s="28"/>
      <c r="C64" s="30" t="s">
        <v>109</v>
      </c>
      <c r="D64" s="37"/>
      <c r="E64" s="37"/>
      <c r="F64" s="34"/>
      <c r="G64" s="99"/>
      <c r="H64" s="99"/>
    </row>
    <row r="65" spans="1:8" s="1" customFormat="1" ht="13.5">
      <c r="A65" s="3" t="s">
        <v>110</v>
      </c>
      <c r="B65" s="4"/>
      <c r="C65" s="5"/>
      <c r="D65" s="24">
        <f>SUBTOTAL(9,D66:D67)</f>
        <v>769000</v>
      </c>
      <c r="E65" s="24">
        <v>400000</v>
      </c>
      <c r="F65" s="24">
        <f>SUBTOTAL(9,F66:F67)</f>
        <v>369000</v>
      </c>
      <c r="G65" s="103">
        <f>SUM(G66)</f>
        <v>0</v>
      </c>
      <c r="H65" s="103"/>
    </row>
    <row r="66" spans="1:8" s="1" customFormat="1" ht="13.5">
      <c r="A66" s="27"/>
      <c r="B66" s="7" t="s">
        <v>110</v>
      </c>
      <c r="C66" s="8"/>
      <c r="D66" s="26">
        <f>SUBTOTAL(9,D67)</f>
        <v>769000</v>
      </c>
      <c r="E66" s="26">
        <v>400000</v>
      </c>
      <c r="F66" s="26">
        <f>SUBTOTAL(9,F67)</f>
        <v>369000</v>
      </c>
      <c r="G66" s="104">
        <f>SUM(G67:G67)</f>
        <v>0</v>
      </c>
      <c r="H66" s="104"/>
    </row>
    <row r="67" spans="1:8" s="1" customFormat="1" ht="13.5">
      <c r="A67" s="27"/>
      <c r="B67" s="28"/>
      <c r="C67" s="30" t="s">
        <v>111</v>
      </c>
      <c r="D67" s="34">
        <f>H67</f>
        <v>769000</v>
      </c>
      <c r="E67" s="34">
        <v>400000</v>
      </c>
      <c r="F67" s="93">
        <f>D67-E67</f>
        <v>369000</v>
      </c>
      <c r="G67" s="163" t="s">
        <v>206</v>
      </c>
      <c r="H67" s="107">
        <v>769000</v>
      </c>
    </row>
    <row r="68" spans="1:8" s="1" customFormat="1" ht="13.5">
      <c r="A68" s="3" t="s">
        <v>6</v>
      </c>
      <c r="B68" s="4"/>
      <c r="C68" s="5"/>
      <c r="D68" s="24">
        <f>SUBTOTAL(9,D69:D73)</f>
        <v>0</v>
      </c>
      <c r="E68" s="24">
        <v>0</v>
      </c>
      <c r="F68" s="24">
        <f>SUBTOTAL(9,F69:F73)</f>
        <v>0</v>
      </c>
      <c r="G68" s="103">
        <f>SUM(G69,G72)</f>
        <v>0</v>
      </c>
      <c r="H68" s="103"/>
    </row>
    <row r="69" spans="1:8" s="1" customFormat="1" ht="13.5">
      <c r="A69" s="27"/>
      <c r="B69" s="10" t="s">
        <v>6</v>
      </c>
      <c r="C69" s="11"/>
      <c r="D69" s="26">
        <f>SUBTOTAL(9,D70:D71)</f>
        <v>0</v>
      </c>
      <c r="E69" s="26">
        <v>0</v>
      </c>
      <c r="F69" s="26">
        <f>SUBTOTAL(9,F70:F71)</f>
        <v>0</v>
      </c>
      <c r="G69" s="104">
        <f>SUM(G70:G71)</f>
        <v>0</v>
      </c>
      <c r="H69" s="104"/>
    </row>
    <row r="70" spans="1:8" s="1" customFormat="1" ht="13.5">
      <c r="A70" s="27"/>
      <c r="B70" s="28"/>
      <c r="C70" s="30" t="s">
        <v>179</v>
      </c>
      <c r="D70" s="37"/>
      <c r="E70" s="37"/>
      <c r="F70" s="34"/>
      <c r="G70" s="99"/>
      <c r="H70" s="99"/>
    </row>
    <row r="71" spans="1:8" s="1" customFormat="1" ht="13.5">
      <c r="A71" s="27"/>
      <c r="B71" s="28"/>
      <c r="C71" s="31" t="s">
        <v>178</v>
      </c>
      <c r="D71" s="37">
        <v>0</v>
      </c>
      <c r="E71" s="37">
        <v>0</v>
      </c>
      <c r="F71" s="93">
        <f>D71-E71</f>
        <v>0</v>
      </c>
      <c r="G71" s="109"/>
      <c r="H71" s="107">
        <v>0</v>
      </c>
    </row>
    <row r="72" spans="1:8" s="1" customFormat="1" ht="13.5">
      <c r="A72" s="27"/>
      <c r="B72" s="10" t="s">
        <v>18</v>
      </c>
      <c r="C72" s="11"/>
      <c r="D72" s="26">
        <f>SUBTOTAL(9,D73)</f>
        <v>0</v>
      </c>
      <c r="E72" s="26">
        <v>0</v>
      </c>
      <c r="F72" s="26">
        <f>SUBTOTAL(9,F73)</f>
        <v>0</v>
      </c>
      <c r="G72" s="104"/>
      <c r="H72" s="104"/>
    </row>
    <row r="73" spans="1:8" s="1" customFormat="1" ht="13.5">
      <c r="A73" s="27"/>
      <c r="B73" s="28"/>
      <c r="C73" s="38" t="s">
        <v>18</v>
      </c>
      <c r="D73" s="37">
        <v>0</v>
      </c>
      <c r="E73" s="37">
        <v>0</v>
      </c>
      <c r="F73" s="93">
        <f>D73-E73</f>
        <v>0</v>
      </c>
      <c r="G73" s="98"/>
      <c r="H73" s="99">
        <v>0</v>
      </c>
    </row>
    <row r="74" spans="1:8" s="1" customFormat="1" ht="13.5">
      <c r="A74" s="3" t="s">
        <v>19</v>
      </c>
      <c r="B74" s="4"/>
      <c r="C74" s="5"/>
      <c r="D74" s="24">
        <f>SUBTOTAL(9,D75:D80)</f>
        <v>0</v>
      </c>
      <c r="E74" s="24">
        <v>0</v>
      </c>
      <c r="F74" s="24">
        <f>SUBTOTAL(9,F75:F80)</f>
        <v>0</v>
      </c>
      <c r="G74" s="103">
        <f>SUM(G75,G77,G79)</f>
        <v>0</v>
      </c>
      <c r="H74" s="103"/>
    </row>
    <row r="75" spans="1:8" s="1" customFormat="1" ht="13.5">
      <c r="A75" s="27"/>
      <c r="B75" s="10" t="s">
        <v>20</v>
      </c>
      <c r="C75" s="11"/>
      <c r="D75" s="26">
        <f>SUBTOTAL(9,D76)</f>
        <v>0</v>
      </c>
      <c r="E75" s="26">
        <v>0</v>
      </c>
      <c r="F75" s="26">
        <f>SUBTOTAL(9,F76)</f>
        <v>0</v>
      </c>
      <c r="G75" s="104">
        <f>SUM(G76)</f>
        <v>0</v>
      </c>
      <c r="H75" s="104"/>
    </row>
    <row r="76" spans="1:8" s="1" customFormat="1" ht="13.5">
      <c r="A76" s="27"/>
      <c r="B76" s="28"/>
      <c r="C76" s="30" t="s">
        <v>20</v>
      </c>
      <c r="D76" s="37">
        <v>0</v>
      </c>
      <c r="E76" s="37">
        <v>0</v>
      </c>
      <c r="F76" s="93">
        <f>D76-E76</f>
        <v>0</v>
      </c>
      <c r="G76" s="99"/>
      <c r="H76" s="99"/>
    </row>
    <row r="77" spans="1:8" s="1" customFormat="1" ht="13.5">
      <c r="A77" s="27"/>
      <c r="B77" s="10" t="s">
        <v>23</v>
      </c>
      <c r="C77" s="11"/>
      <c r="D77" s="26">
        <f>SUBTOTAL(9,D78)</f>
        <v>0</v>
      </c>
      <c r="E77" s="26">
        <v>0</v>
      </c>
      <c r="F77" s="26">
        <f>SUBTOTAL(9,F78)</f>
        <v>0</v>
      </c>
      <c r="G77" s="104">
        <f>SUM(G78)</f>
        <v>0</v>
      </c>
      <c r="H77" s="104"/>
    </row>
    <row r="78" spans="1:8" s="1" customFormat="1" ht="13.5">
      <c r="A78" s="27"/>
      <c r="B78" s="28"/>
      <c r="C78" s="31" t="s">
        <v>23</v>
      </c>
      <c r="D78" s="37"/>
      <c r="E78" s="37"/>
      <c r="F78" s="93">
        <f>D78-E78</f>
        <v>0</v>
      </c>
      <c r="G78" s="99"/>
      <c r="H78" s="99"/>
    </row>
    <row r="79" spans="1:8" s="1" customFormat="1" ht="13.5">
      <c r="A79" s="27"/>
      <c r="B79" s="10" t="s">
        <v>22</v>
      </c>
      <c r="C79" s="11"/>
      <c r="D79" s="26">
        <f>SUBTOTAL(9,D80)</f>
        <v>0</v>
      </c>
      <c r="E79" s="26">
        <v>0</v>
      </c>
      <c r="F79" s="26">
        <f>SUBTOTAL(9,F80)</f>
        <v>0</v>
      </c>
      <c r="G79" s="104">
        <f>SUM(G80)</f>
        <v>0</v>
      </c>
      <c r="H79" s="104"/>
    </row>
    <row r="80" spans="1:8" s="1" customFormat="1" ht="13.5">
      <c r="A80" s="27"/>
      <c r="B80" s="28"/>
      <c r="C80" s="31" t="s">
        <v>22</v>
      </c>
      <c r="D80" s="37"/>
      <c r="E80" s="37"/>
      <c r="F80" s="93">
        <f>D80-E80</f>
        <v>0</v>
      </c>
      <c r="G80" s="99"/>
      <c r="H80" s="99"/>
    </row>
    <row r="81" spans="1:8" s="1" customFormat="1" ht="13.5">
      <c r="A81" s="3" t="s">
        <v>12</v>
      </c>
      <c r="B81" s="4"/>
      <c r="C81" s="5"/>
      <c r="D81" s="24">
        <f>SUBTOTAL(9,D82:D83)</f>
        <v>0</v>
      </c>
      <c r="E81" s="24">
        <v>0</v>
      </c>
      <c r="F81" s="24">
        <f>SUBTOTAL(9,F82:F83)</f>
        <v>0</v>
      </c>
      <c r="G81" s="103">
        <f>SUM(G82)</f>
        <v>0</v>
      </c>
      <c r="H81" s="103"/>
    </row>
    <row r="82" spans="1:8" s="1" customFormat="1" ht="13.5">
      <c r="A82" s="27"/>
      <c r="B82" s="10" t="s">
        <v>21</v>
      </c>
      <c r="C82" s="11"/>
      <c r="D82" s="26">
        <f>SUBTOTAL(9,D83)</f>
        <v>0</v>
      </c>
      <c r="E82" s="26">
        <v>0</v>
      </c>
      <c r="F82" s="26">
        <f>SUBTOTAL(9,F83)</f>
        <v>0</v>
      </c>
      <c r="G82" s="104">
        <f>SUM(G83:G83)</f>
        <v>0</v>
      </c>
      <c r="H82" s="104"/>
    </row>
    <row r="83" spans="1:8" s="1" customFormat="1" ht="13.5">
      <c r="A83" s="27"/>
      <c r="B83" s="28"/>
      <c r="C83" s="38" t="s">
        <v>177</v>
      </c>
      <c r="D83" s="34"/>
      <c r="E83" s="34"/>
      <c r="F83" s="93">
        <f>D83-E83</f>
        <v>0</v>
      </c>
      <c r="G83" s="99"/>
      <c r="H83" s="99"/>
    </row>
    <row r="84" spans="1:8" s="1" customFormat="1" ht="13.5">
      <c r="A84" s="13" t="s">
        <v>176</v>
      </c>
      <c r="B84" s="14"/>
      <c r="C84" s="15"/>
      <c r="D84" s="25">
        <f>SUBTOTAL(9,D5:D83)</f>
        <v>1264560</v>
      </c>
      <c r="E84" s="25">
        <v>848000</v>
      </c>
      <c r="F84" s="25">
        <f>SUBTOTAL(9,F5:F83)</f>
        <v>416560</v>
      </c>
      <c r="G84" s="106">
        <f>SUM(G5,G27,G42,G56,G62,G65,G68,G74,G81)</f>
        <v>0</v>
      </c>
      <c r="H84" s="106">
        <f>SUBTOTAL(9,H5:H83)</f>
        <v>1264560</v>
      </c>
    </row>
    <row r="85" spans="1:8" s="1" customFormat="1" ht="13.5">
      <c r="A85" s="13" t="s">
        <v>24</v>
      </c>
      <c r="B85" s="14"/>
      <c r="C85" s="15"/>
      <c r="D85" s="25" t="b">
        <f>'(법인회계) 세입 예산서'!D52=D84</f>
        <v>1</v>
      </c>
      <c r="E85" s="25" t="b">
        <f>'(법인회계) 세입 예산서'!E52=E84</f>
        <v>1</v>
      </c>
      <c r="F85" s="25" t="b">
        <f>'(법인회계) 세입 예산서'!F52=F84</f>
        <v>1</v>
      </c>
      <c r="G85" s="106"/>
      <c r="H85" s="106"/>
    </row>
    <row r="86" spans="1:8" s="1" customFormat="1" ht="13.5">
      <c r="A86" s="17"/>
      <c r="B86" s="17"/>
      <c r="C86" s="39"/>
      <c r="D86" s="40"/>
      <c r="E86" s="40"/>
      <c r="F86" s="40"/>
      <c r="G86" s="40"/>
      <c r="H86" s="40"/>
    </row>
    <row r="87" spans="1:8">
      <c r="C87" s="41"/>
      <c r="D87" s="42"/>
      <c r="E87" s="42"/>
      <c r="F87" s="42"/>
      <c r="G87" s="42"/>
      <c r="H87" s="42"/>
    </row>
    <row r="88" spans="1:8">
      <c r="C88" s="41"/>
      <c r="D88" s="42"/>
      <c r="E88" s="42"/>
      <c r="F88" s="42"/>
      <c r="G88" s="42"/>
      <c r="H88" s="42"/>
    </row>
    <row r="89" spans="1:8">
      <c r="C89" s="41"/>
      <c r="D89" s="42"/>
      <c r="E89" s="42"/>
      <c r="F89" s="42"/>
      <c r="G89" s="42"/>
      <c r="H89" s="42"/>
    </row>
    <row r="90" spans="1:8">
      <c r="C90" s="41"/>
      <c r="D90" s="42"/>
      <c r="E90" s="42"/>
      <c r="F90" s="42"/>
      <c r="G90" s="42"/>
      <c r="H90" s="42"/>
    </row>
    <row r="91" spans="1:8">
      <c r="C91" s="41"/>
      <c r="D91" s="42"/>
      <c r="E91" s="42"/>
      <c r="F91" s="42"/>
      <c r="G91" s="42"/>
      <c r="H91" s="42"/>
    </row>
    <row r="92" spans="1:8">
      <c r="C92" s="41"/>
      <c r="D92" s="42"/>
      <c r="E92" s="42"/>
      <c r="F92" s="42"/>
      <c r="G92" s="42"/>
      <c r="H92" s="42"/>
    </row>
    <row r="93" spans="1:8">
      <c r="C93" s="41"/>
      <c r="D93" s="42"/>
      <c r="E93" s="42"/>
      <c r="F93" s="42"/>
      <c r="G93" s="42"/>
      <c r="H93" s="42"/>
    </row>
    <row r="94" spans="1:8">
      <c r="C94" s="41"/>
      <c r="D94" s="42"/>
      <c r="E94" s="42"/>
      <c r="F94" s="42"/>
      <c r="G94" s="42"/>
      <c r="H94" s="42"/>
    </row>
    <row r="95" spans="1:8">
      <c r="C95" s="41"/>
      <c r="D95" s="42"/>
      <c r="E95" s="42"/>
      <c r="F95" s="42"/>
      <c r="G95" s="42"/>
      <c r="H95" s="42"/>
    </row>
    <row r="96" spans="1:8">
      <c r="C96" s="41"/>
      <c r="D96" s="42"/>
      <c r="E96" s="42"/>
      <c r="F96" s="42"/>
      <c r="G96" s="42"/>
      <c r="H96" s="42"/>
    </row>
    <row r="97" spans="3:8">
      <c r="C97" s="41"/>
      <c r="D97" s="42"/>
      <c r="E97" s="42"/>
      <c r="F97" s="42"/>
      <c r="G97" s="42"/>
      <c r="H97" s="42"/>
    </row>
    <row r="98" spans="3:8">
      <c r="C98" s="41"/>
      <c r="D98" s="42"/>
      <c r="E98" s="42"/>
      <c r="F98" s="42"/>
      <c r="G98" s="42"/>
      <c r="H98" s="42"/>
    </row>
    <row r="99" spans="3:8">
      <c r="C99" s="41"/>
      <c r="D99" s="42"/>
      <c r="E99" s="42"/>
      <c r="F99" s="42"/>
      <c r="G99" s="42"/>
      <c r="H99" s="42"/>
    </row>
    <row r="100" spans="3:8">
      <c r="C100" s="41"/>
      <c r="D100" s="42"/>
      <c r="E100" s="42"/>
      <c r="F100" s="42"/>
      <c r="G100" s="42"/>
      <c r="H100" s="42"/>
    </row>
    <row r="101" spans="3:8">
      <c r="D101" s="29"/>
      <c r="E101" s="29"/>
      <c r="F101" s="29"/>
      <c r="G101" s="29"/>
      <c r="H101" s="29"/>
    </row>
    <row r="102" spans="3:8">
      <c r="D102" s="29"/>
      <c r="E102" s="29"/>
      <c r="F102" s="29"/>
      <c r="G102" s="29"/>
      <c r="H102" s="29"/>
    </row>
    <row r="103" spans="3:8">
      <c r="D103" s="29"/>
      <c r="E103" s="29"/>
      <c r="F103" s="29"/>
      <c r="G103" s="29"/>
      <c r="H103" s="29"/>
    </row>
    <row r="104" spans="3:8">
      <c r="D104" s="29"/>
      <c r="E104" s="29"/>
      <c r="F104" s="29"/>
      <c r="G104" s="29"/>
      <c r="H104" s="29"/>
    </row>
    <row r="105" spans="3:8">
      <c r="D105" s="29"/>
      <c r="E105" s="29"/>
      <c r="F105" s="29"/>
      <c r="G105" s="29"/>
      <c r="H105" s="29"/>
    </row>
    <row r="106" spans="3:8">
      <c r="D106" s="29"/>
      <c r="E106" s="29"/>
      <c r="F106" s="29"/>
      <c r="G106" s="29"/>
      <c r="H106" s="29"/>
    </row>
    <row r="107" spans="3:8">
      <c r="D107" s="29"/>
      <c r="E107" s="29"/>
      <c r="F107" s="29"/>
      <c r="G107" s="29"/>
      <c r="H107" s="29"/>
    </row>
    <row r="108" spans="3:8">
      <c r="D108" s="29"/>
      <c r="E108" s="29"/>
      <c r="F108" s="29"/>
      <c r="G108" s="29"/>
      <c r="H108" s="29"/>
    </row>
    <row r="109" spans="3:8">
      <c r="D109" s="29"/>
      <c r="E109" s="29"/>
      <c r="F109" s="29"/>
      <c r="G109" s="29"/>
      <c r="H109" s="29"/>
    </row>
    <row r="110" spans="3:8">
      <c r="D110" s="29"/>
      <c r="E110" s="29"/>
      <c r="F110" s="29"/>
      <c r="G110" s="29"/>
      <c r="H110" s="29"/>
    </row>
    <row r="111" spans="3:8">
      <c r="D111" s="29"/>
      <c r="E111" s="29"/>
      <c r="F111" s="29"/>
      <c r="G111" s="29"/>
      <c r="H111" s="29"/>
    </row>
    <row r="112" spans="3:8">
      <c r="D112" s="29"/>
      <c r="E112" s="29"/>
      <c r="F112" s="29"/>
      <c r="G112" s="29"/>
      <c r="H112" s="29"/>
    </row>
    <row r="113" spans="4:8">
      <c r="D113" s="29"/>
      <c r="E113" s="29"/>
      <c r="F113" s="29"/>
      <c r="G113" s="29"/>
      <c r="H113" s="29"/>
    </row>
    <row r="114" spans="4:8">
      <c r="D114" s="29"/>
      <c r="E114" s="29"/>
      <c r="F114" s="29"/>
      <c r="G114" s="29"/>
      <c r="H114" s="29"/>
    </row>
    <row r="115" spans="4:8">
      <c r="D115" s="29"/>
      <c r="E115" s="29"/>
      <c r="F115" s="29"/>
      <c r="G115" s="29"/>
      <c r="H115" s="29"/>
    </row>
    <row r="116" spans="4:8">
      <c r="D116" s="29"/>
      <c r="E116" s="29"/>
      <c r="F116" s="29"/>
      <c r="G116" s="29"/>
      <c r="H116" s="29"/>
    </row>
    <row r="117" spans="4:8">
      <c r="D117" s="29"/>
      <c r="E117" s="29"/>
      <c r="F117" s="29"/>
      <c r="G117" s="29"/>
      <c r="H117" s="29"/>
    </row>
    <row r="118" spans="4:8">
      <c r="D118" s="29"/>
      <c r="E118" s="29"/>
      <c r="F118" s="29"/>
      <c r="G118" s="29"/>
      <c r="H118" s="29"/>
    </row>
    <row r="119" spans="4:8">
      <c r="D119" s="29"/>
      <c r="E119" s="29"/>
      <c r="F119" s="29"/>
      <c r="G119" s="29"/>
      <c r="H119" s="29"/>
    </row>
    <row r="120" spans="4:8">
      <c r="D120" s="29"/>
      <c r="E120" s="29"/>
      <c r="F120" s="29"/>
      <c r="G120" s="29"/>
      <c r="H120" s="29"/>
    </row>
    <row r="121" spans="4:8">
      <c r="D121" s="29"/>
      <c r="E121" s="29"/>
      <c r="F121" s="29"/>
      <c r="G121" s="29"/>
      <c r="H121" s="29"/>
    </row>
    <row r="122" spans="4:8">
      <c r="D122" s="29"/>
      <c r="E122" s="29"/>
      <c r="F122" s="29"/>
      <c r="G122" s="29"/>
      <c r="H122" s="29"/>
    </row>
    <row r="123" spans="4:8">
      <c r="D123" s="29"/>
      <c r="E123" s="29"/>
      <c r="F123" s="29"/>
      <c r="G123" s="29"/>
      <c r="H123" s="29"/>
    </row>
    <row r="124" spans="4:8">
      <c r="D124" s="29"/>
      <c r="E124" s="29"/>
      <c r="F124" s="29"/>
      <c r="G124" s="29"/>
      <c r="H124" s="29"/>
    </row>
    <row r="125" spans="4:8">
      <c r="D125" s="29"/>
      <c r="E125" s="29"/>
      <c r="F125" s="29"/>
      <c r="G125" s="29"/>
      <c r="H125" s="29"/>
    </row>
    <row r="126" spans="4:8">
      <c r="D126" s="29"/>
      <c r="E126" s="29"/>
      <c r="F126" s="29"/>
      <c r="G126" s="29"/>
      <c r="H126" s="29"/>
    </row>
    <row r="127" spans="4:8">
      <c r="D127" s="29"/>
      <c r="E127" s="29"/>
      <c r="F127" s="29"/>
      <c r="G127" s="29"/>
      <c r="H127" s="29"/>
    </row>
    <row r="128" spans="4:8">
      <c r="D128" s="29"/>
      <c r="E128" s="29"/>
      <c r="F128" s="29"/>
      <c r="G128" s="29"/>
      <c r="H128" s="29"/>
    </row>
    <row r="129" spans="4:8">
      <c r="D129" s="29"/>
      <c r="E129" s="29"/>
      <c r="F129" s="29"/>
      <c r="G129" s="29"/>
      <c r="H129" s="29"/>
    </row>
    <row r="130" spans="4:8">
      <c r="D130" s="29"/>
      <c r="E130" s="29"/>
      <c r="F130" s="29"/>
      <c r="G130" s="29"/>
      <c r="H130" s="29"/>
    </row>
    <row r="131" spans="4:8">
      <c r="D131" s="29"/>
      <c r="E131" s="29"/>
      <c r="F131" s="29"/>
      <c r="G131" s="29"/>
      <c r="H131" s="29"/>
    </row>
    <row r="132" spans="4:8">
      <c r="D132" s="29"/>
      <c r="E132" s="29"/>
      <c r="F132" s="29"/>
      <c r="G132" s="29"/>
      <c r="H132" s="29"/>
    </row>
    <row r="133" spans="4:8">
      <c r="D133" s="29"/>
      <c r="E133" s="29"/>
      <c r="F133" s="29"/>
      <c r="G133" s="29"/>
      <c r="H133" s="29"/>
    </row>
    <row r="134" spans="4:8">
      <c r="D134" s="29"/>
      <c r="E134" s="29"/>
      <c r="F134" s="29"/>
      <c r="G134" s="29"/>
      <c r="H134" s="29"/>
    </row>
    <row r="135" spans="4:8">
      <c r="D135" s="29"/>
      <c r="E135" s="29"/>
      <c r="F135" s="29"/>
      <c r="G135" s="29"/>
      <c r="H135" s="29"/>
    </row>
    <row r="136" spans="4:8">
      <c r="D136" s="29"/>
      <c r="E136" s="29"/>
      <c r="F136" s="29"/>
      <c r="G136" s="29"/>
      <c r="H136" s="29"/>
    </row>
  </sheetData>
  <mergeCells count="5">
    <mergeCell ref="A1:H1"/>
    <mergeCell ref="G3:H4"/>
    <mergeCell ref="D3:D4"/>
    <mergeCell ref="E3:E4"/>
    <mergeCell ref="F3:F4"/>
  </mergeCells>
  <phoneticPr fontId="2" type="noConversion"/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목록</vt:lpstr>
      <vt:lpstr>표지</vt:lpstr>
      <vt:lpstr>총칙</vt:lpstr>
      <vt:lpstr>총괄표</vt:lpstr>
      <vt:lpstr>(법인회계) 세입 예산서</vt:lpstr>
      <vt:lpstr>(법인회계) 세출 예산서</vt:lpstr>
      <vt:lpstr>'(법인회계) 세입 예산서'!Print_Area</vt:lpstr>
      <vt:lpstr>'(법인회계) 세출 예산서'!Print_Area</vt:lpstr>
      <vt:lpstr>총괄표!Print_Area</vt:lpstr>
      <vt:lpstr>'(법인회계) 세입 예산서'!Print_Titles</vt:lpstr>
      <vt:lpstr>'(법인회계) 세출 예산서'!Print_Titles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SKIS</cp:lastModifiedBy>
  <cp:lastPrinted>2022-08-25T09:46:16Z</cp:lastPrinted>
  <dcterms:created xsi:type="dcterms:W3CDTF">2018-03-19T04:02:54Z</dcterms:created>
  <dcterms:modified xsi:type="dcterms:W3CDTF">2023-03-08T01:22:41Z</dcterms:modified>
</cp:coreProperties>
</file>