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결산\★ 재외한국학교 결산 제출서류(서식)\"/>
    </mc:Choice>
  </mc:AlternateContent>
  <bookViews>
    <workbookView xWindow="0" yWindow="0" windowWidth="28800" windowHeight="12390"/>
  </bookViews>
  <sheets>
    <sheet name="세출결산명세서" sheetId="1" r:id="rId1"/>
    <sheet name="통화단위" sheetId="2" r:id="rId2"/>
  </sheets>
  <definedNames>
    <definedName name="_xlnm._FilterDatabase" localSheetId="0" hidden="1">세출결산명세서!$A$6:$K$77</definedName>
    <definedName name="_xlnm.Print_Area" localSheetId="0">세출결산명세서!$A$1:$K$81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6" i="1" l="1"/>
  <c r="J76" i="1" s="1"/>
  <c r="H75" i="1"/>
  <c r="I74" i="1"/>
  <c r="I73" i="1" s="1"/>
  <c r="G74" i="1"/>
  <c r="G73" i="1" s="1"/>
  <c r="F74" i="1"/>
  <c r="E74" i="1"/>
  <c r="D74" i="1"/>
  <c r="D73" i="1" s="1"/>
  <c r="F73" i="1"/>
  <c r="E73" i="1"/>
  <c r="H72" i="1"/>
  <c r="J72" i="1" s="1"/>
  <c r="J71" i="1" s="1"/>
  <c r="I71" i="1"/>
  <c r="G71" i="1"/>
  <c r="F71" i="1"/>
  <c r="E71" i="1"/>
  <c r="D71" i="1"/>
  <c r="H70" i="1"/>
  <c r="H69" i="1" s="1"/>
  <c r="I69" i="1"/>
  <c r="G69" i="1"/>
  <c r="F69" i="1"/>
  <c r="E69" i="1"/>
  <c r="D69" i="1"/>
  <c r="H68" i="1"/>
  <c r="J68" i="1" s="1"/>
  <c r="J67" i="1" s="1"/>
  <c r="I67" i="1"/>
  <c r="G67" i="1"/>
  <c r="F67" i="1"/>
  <c r="E67" i="1"/>
  <c r="D67" i="1"/>
  <c r="H66" i="1"/>
  <c r="H65" i="1" s="1"/>
  <c r="I65" i="1"/>
  <c r="G65" i="1"/>
  <c r="F65" i="1"/>
  <c r="E65" i="1"/>
  <c r="D65" i="1"/>
  <c r="H64" i="1"/>
  <c r="J64" i="1" s="1"/>
  <c r="J63" i="1" s="1"/>
  <c r="I63" i="1"/>
  <c r="H63" i="1"/>
  <c r="G63" i="1"/>
  <c r="F63" i="1"/>
  <c r="E63" i="1"/>
  <c r="D63" i="1"/>
  <c r="H61" i="1"/>
  <c r="H60" i="1" s="1"/>
  <c r="I60" i="1"/>
  <c r="G60" i="1"/>
  <c r="F60" i="1"/>
  <c r="F56" i="1" s="1"/>
  <c r="E60" i="1"/>
  <c r="D60" i="1"/>
  <c r="H59" i="1"/>
  <c r="J59" i="1" s="1"/>
  <c r="H58" i="1"/>
  <c r="I57" i="1"/>
  <c r="G57" i="1"/>
  <c r="F57" i="1"/>
  <c r="E57" i="1"/>
  <c r="D57" i="1"/>
  <c r="H55" i="1"/>
  <c r="J55" i="1" s="1"/>
  <c r="J54" i="1" s="1"/>
  <c r="I54" i="1"/>
  <c r="I50" i="1" s="1"/>
  <c r="G54" i="1"/>
  <c r="F54" i="1"/>
  <c r="E54" i="1"/>
  <c r="D54" i="1"/>
  <c r="H53" i="1"/>
  <c r="J53" i="1" s="1"/>
  <c r="H52" i="1"/>
  <c r="J52" i="1" s="1"/>
  <c r="I51" i="1"/>
  <c r="G51" i="1"/>
  <c r="F51" i="1"/>
  <c r="E51" i="1"/>
  <c r="D51" i="1"/>
  <c r="H49" i="1"/>
  <c r="J49" i="1" s="1"/>
  <c r="H48" i="1"/>
  <c r="J48" i="1" s="1"/>
  <c r="I47" i="1"/>
  <c r="I46" i="1" s="1"/>
  <c r="G47" i="1"/>
  <c r="G46" i="1" s="1"/>
  <c r="F47" i="1"/>
  <c r="F46" i="1" s="1"/>
  <c r="E47" i="1"/>
  <c r="E46" i="1" s="1"/>
  <c r="D47" i="1"/>
  <c r="D46" i="1" s="1"/>
  <c r="H45" i="1"/>
  <c r="J45" i="1" s="1"/>
  <c r="H44" i="1"/>
  <c r="J44" i="1" s="1"/>
  <c r="H43" i="1"/>
  <c r="J43" i="1" s="1"/>
  <c r="H42" i="1"/>
  <c r="H41" i="1"/>
  <c r="J41" i="1" s="1"/>
  <c r="I40" i="1"/>
  <c r="I39" i="1" s="1"/>
  <c r="G40" i="1"/>
  <c r="G39" i="1" s="1"/>
  <c r="F40" i="1"/>
  <c r="F39" i="1" s="1"/>
  <c r="E40" i="1"/>
  <c r="E39" i="1" s="1"/>
  <c r="D40" i="1"/>
  <c r="D39" i="1" s="1"/>
  <c r="H38" i="1"/>
  <c r="H37" i="1" s="1"/>
  <c r="I37" i="1"/>
  <c r="G37" i="1"/>
  <c r="F37" i="1"/>
  <c r="E37" i="1"/>
  <c r="D37" i="1"/>
  <c r="H36" i="1"/>
  <c r="H35" i="1" s="1"/>
  <c r="I35" i="1"/>
  <c r="I34" i="1" s="1"/>
  <c r="G35" i="1"/>
  <c r="F35" i="1"/>
  <c r="E35" i="1"/>
  <c r="D35" i="1"/>
  <c r="H33" i="1"/>
  <c r="J33" i="1" s="1"/>
  <c r="J32" i="1" s="1"/>
  <c r="I32" i="1"/>
  <c r="G32" i="1"/>
  <c r="F32" i="1"/>
  <c r="E32" i="1"/>
  <c r="D32" i="1"/>
  <c r="H31" i="1"/>
  <c r="J31" i="1" s="1"/>
  <c r="H30" i="1"/>
  <c r="I29" i="1"/>
  <c r="G29" i="1"/>
  <c r="F29" i="1"/>
  <c r="E29" i="1"/>
  <c r="D29" i="1"/>
  <c r="H28" i="1"/>
  <c r="J28" i="1" s="1"/>
  <c r="J27" i="1" s="1"/>
  <c r="I27" i="1"/>
  <c r="H27" i="1"/>
  <c r="G27" i="1"/>
  <c r="F27" i="1"/>
  <c r="E27" i="1"/>
  <c r="D27" i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J19" i="1" s="1"/>
  <c r="H18" i="1"/>
  <c r="J18" i="1" s="1"/>
  <c r="H17" i="1"/>
  <c r="I16" i="1"/>
  <c r="G16" i="1"/>
  <c r="F16" i="1"/>
  <c r="E16" i="1"/>
  <c r="D16" i="1"/>
  <c r="H14" i="1"/>
  <c r="H13" i="1" s="1"/>
  <c r="I13" i="1"/>
  <c r="G13" i="1"/>
  <c r="F13" i="1"/>
  <c r="E13" i="1"/>
  <c r="D13" i="1"/>
  <c r="H12" i="1"/>
  <c r="J12" i="1" s="1"/>
  <c r="J11" i="1" s="1"/>
  <c r="I11" i="1"/>
  <c r="G11" i="1"/>
  <c r="F11" i="1"/>
  <c r="E11" i="1"/>
  <c r="D11" i="1"/>
  <c r="H10" i="1"/>
  <c r="H9" i="1" s="1"/>
  <c r="I9" i="1"/>
  <c r="G9" i="1"/>
  <c r="F9" i="1"/>
  <c r="E9" i="1"/>
  <c r="E8" i="1" s="1"/>
  <c r="D9" i="1"/>
  <c r="I62" i="1" l="1"/>
  <c r="D50" i="1"/>
  <c r="H29" i="1"/>
  <c r="D8" i="1"/>
  <c r="F50" i="1"/>
  <c r="E56" i="1"/>
  <c r="G50" i="1"/>
  <c r="D34" i="1"/>
  <c r="D15" i="1"/>
  <c r="I56" i="1"/>
  <c r="F62" i="1"/>
  <c r="F34" i="1"/>
  <c r="H57" i="1"/>
  <c r="H56" i="1" s="1"/>
  <c r="G62" i="1"/>
  <c r="F15" i="1"/>
  <c r="J36" i="1"/>
  <c r="J35" i="1" s="1"/>
  <c r="G15" i="1"/>
  <c r="H51" i="1"/>
  <c r="G34" i="1"/>
  <c r="H47" i="1"/>
  <c r="H46" i="1" s="1"/>
  <c r="H67" i="1"/>
  <c r="H40" i="1"/>
  <c r="H39" i="1" s="1"/>
  <c r="G56" i="1"/>
  <c r="F8" i="1"/>
  <c r="H34" i="1"/>
  <c r="J47" i="1"/>
  <c r="J46" i="1" s="1"/>
  <c r="J51" i="1"/>
  <c r="J50" i="1" s="1"/>
  <c r="G8" i="1"/>
  <c r="G77" i="1" s="1"/>
  <c r="I15" i="1"/>
  <c r="H32" i="1"/>
  <c r="E50" i="1"/>
  <c r="H54" i="1"/>
  <c r="H71" i="1"/>
  <c r="H62" i="1" s="1"/>
  <c r="I8" i="1"/>
  <c r="H11" i="1"/>
  <c r="H8" i="1" s="1"/>
  <c r="H16" i="1"/>
  <c r="D56" i="1"/>
  <c r="E62" i="1"/>
  <c r="D62" i="1"/>
  <c r="J38" i="1"/>
  <c r="J37" i="1" s="1"/>
  <c r="J42" i="1"/>
  <c r="J40" i="1" s="1"/>
  <c r="J39" i="1" s="1"/>
  <c r="J61" i="1"/>
  <c r="J60" i="1" s="1"/>
  <c r="E15" i="1"/>
  <c r="H74" i="1"/>
  <c r="H73" i="1" s="1"/>
  <c r="E34" i="1"/>
  <c r="J30" i="1"/>
  <c r="J29" i="1" s="1"/>
  <c r="J58" i="1"/>
  <c r="J57" i="1" s="1"/>
  <c r="J66" i="1"/>
  <c r="J65" i="1" s="1"/>
  <c r="J70" i="1"/>
  <c r="J69" i="1" s="1"/>
  <c r="J17" i="1"/>
  <c r="J16" i="1" s="1"/>
  <c r="J10" i="1"/>
  <c r="J9" i="1" s="1"/>
  <c r="J14" i="1"/>
  <c r="J13" i="1" s="1"/>
  <c r="J75" i="1"/>
  <c r="J74" i="1" s="1"/>
  <c r="J73" i="1" s="1"/>
  <c r="H50" i="1" l="1"/>
  <c r="H15" i="1"/>
  <c r="I77" i="1"/>
  <c r="D77" i="1"/>
  <c r="F77" i="1"/>
  <c r="E77" i="1"/>
  <c r="J62" i="1"/>
  <c r="J56" i="1"/>
  <c r="J34" i="1"/>
  <c r="J15" i="1"/>
  <c r="J8" i="1"/>
  <c r="H77" i="1" l="1"/>
  <c r="J77" i="1"/>
</calcChain>
</file>

<file path=xl/comments1.xml><?xml version="1.0" encoding="utf-8"?>
<comments xmlns="http://schemas.openxmlformats.org/spreadsheetml/2006/main">
  <authors>
    <author>yanghw</author>
  </authors>
  <commentList>
    <comment ref="E53" authorId="0" shapeId="0">
      <text>
        <r>
          <rPr>
            <b/>
            <sz val="9"/>
            <color indexed="81"/>
            <rFont val="맑은 고딕"/>
            <family val="3"/>
            <charset val="128"/>
          </rPr>
          <t>⑳</t>
        </r>
      </text>
    </comment>
    <comment ref="I64" authorId="0" shapeId="0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결산 시 예비비 세출계정과목 사용 불가
(잔액은 다음연도이월금으로 처리)</t>
        </r>
      </text>
    </comment>
  </commentList>
</comments>
</file>

<file path=xl/sharedStrings.xml><?xml version="1.0" encoding="utf-8"?>
<sst xmlns="http://schemas.openxmlformats.org/spreadsheetml/2006/main" count="276" uniqueCount="233">
  <si>
    <t>cal1</t>
    <phoneticPr fontId="2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</si>
  <si>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</si>
  <si>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</si>
  <si>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</si>
  <si>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</si>
  <si>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</si>
  <si>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</si>
  <si>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</si>
  <si>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</si>
  <si>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cal10</t>
  </si>
  <si>
    <t>cal11</t>
  </si>
  <si>
    <t>교비회계 세출 결산명세서</t>
    <phoneticPr fontId="2" type="noConversion"/>
  </si>
  <si>
    <t>계정과목 명세표</t>
    <phoneticPr fontId="2" type="noConversion"/>
  </si>
  <si>
    <t>2. 세 출</t>
    <phoneticPr fontId="2" type="noConversion"/>
  </si>
  <si>
    <t xml:space="preserve">① 단위: </t>
    <phoneticPr fontId="2" type="noConversion"/>
  </si>
  <si>
    <t>⑪ 과 목</t>
    <phoneticPr fontId="2" type="noConversion"/>
  </si>
  <si>
    <t>⑫ 예산액</t>
    <phoneticPr fontId="2" type="noConversion"/>
  </si>
  <si>
    <t>이월등증감액</t>
  </si>
  <si>
    <r>
      <t>⑯</t>
    </r>
    <r>
      <rPr>
        <b/>
        <sz val="10"/>
        <color rgb="FF000000"/>
        <rFont val="맑은 고딕"/>
        <family val="3"/>
        <charset val="129"/>
        <scheme val="major"/>
      </rPr>
      <t xml:space="preserve"> 예산현액</t>
    </r>
    <phoneticPr fontId="2" type="noConversion"/>
  </si>
  <si>
    <r>
      <t>⑰</t>
    </r>
    <r>
      <rPr>
        <b/>
        <sz val="10"/>
        <color rgb="FF000000"/>
        <rFont val="맑은 고딕"/>
        <family val="3"/>
        <charset val="129"/>
        <scheme val="major"/>
      </rPr>
      <t xml:space="preserve"> 결산액</t>
    </r>
    <phoneticPr fontId="2" type="noConversion"/>
  </si>
  <si>
    <r>
      <t>⑱</t>
    </r>
    <r>
      <rPr>
        <b/>
        <sz val="10"/>
        <color rgb="FF000000"/>
        <rFont val="맑은 고딕"/>
        <family val="3"/>
        <charset val="129"/>
        <scheme val="major"/>
      </rPr>
      <t xml:space="preserve"> 증감액</t>
    </r>
    <phoneticPr fontId="2" type="noConversion"/>
  </si>
  <si>
    <r>
      <rPr>
        <b/>
        <sz val="10"/>
        <color rgb="FF000000"/>
        <rFont val="맑은 고딕"/>
        <family val="3"/>
        <charset val="128"/>
        <scheme val="major"/>
      </rPr>
      <t>⑲</t>
    </r>
    <r>
      <rPr>
        <b/>
        <sz val="10"/>
        <color rgb="FF000000"/>
        <rFont val="맑은 고딕"/>
        <family val="3"/>
        <charset val="129"/>
        <scheme val="major"/>
      </rPr>
      <t xml:space="preserve"> 산출기초</t>
    </r>
    <phoneticPr fontId="2" type="noConversion"/>
  </si>
  <si>
    <t>과 목</t>
    <phoneticPr fontId="2" type="noConversion"/>
  </si>
  <si>
    <t>해설</t>
    <phoneticPr fontId="2" type="noConversion"/>
  </si>
  <si>
    <t>관</t>
  </si>
  <si>
    <t>항</t>
  </si>
  <si>
    <t>목</t>
  </si>
  <si>
    <t>⑬ 지난연도이월액</t>
    <phoneticPr fontId="2" type="noConversion"/>
  </si>
  <si>
    <t>⑭ 예비비사용액</t>
    <phoneticPr fontId="2" type="noConversion"/>
  </si>
  <si>
    <t>⑮ 전용증감액</t>
    <phoneticPr fontId="2" type="noConversion"/>
  </si>
  <si>
    <t>(⑫＋⑬＋⑭±⑮)</t>
    <phoneticPr fontId="2" type="noConversion"/>
  </si>
  <si>
    <r>
      <t>(</t>
    </r>
    <r>
      <rPr>
        <b/>
        <sz val="10"/>
        <color rgb="FF000000"/>
        <rFont val="맑은 고딕"/>
        <family val="3"/>
        <charset val="128"/>
        <scheme val="major"/>
      </rPr>
      <t>⑰</t>
    </r>
    <r>
      <rPr>
        <b/>
        <sz val="10"/>
        <color rgb="FF000000"/>
        <rFont val="맑은 고딕"/>
        <family val="3"/>
        <charset val="129"/>
        <scheme val="major"/>
      </rPr>
      <t>－</t>
    </r>
    <r>
      <rPr>
        <b/>
        <sz val="10"/>
        <color rgb="FF000000"/>
        <rFont val="맑은 고딕"/>
        <family val="3"/>
        <charset val="128"/>
        <scheme val="major"/>
      </rPr>
      <t>⑯</t>
    </r>
    <r>
      <rPr>
        <b/>
        <sz val="10"/>
        <color rgb="FF000000"/>
        <rFont val="맑은 고딕"/>
        <family val="3"/>
        <charset val="129"/>
        <scheme val="major"/>
      </rPr>
      <t>)</t>
    </r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</si>
  <si>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</si>
  <si>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</si>
  <si>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</si>
  <si>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인건비</t>
    <phoneticPr fontId="2" type="noConversion"/>
  </si>
  <si>
    <t>인건비</t>
  </si>
  <si>
    <t>교원인건비</t>
    <phoneticPr fontId="2" type="noConversion"/>
  </si>
  <si>
    <t>교원인건비</t>
  </si>
  <si>
    <t>현지에서 채용하는 교원과 파견교원에 대한 급여ㆍ상여 및 각종 수당
※별도 적립하지 않고 당해연도 현금으로 지급한 퇴직급여 포함</t>
    <phoneticPr fontId="2" type="noConversion"/>
  </si>
  <si>
    <t>직원및계약교직원인건비</t>
    <phoneticPr fontId="2" type="noConversion"/>
  </si>
  <si>
    <t>직원및계약교직원인건비</t>
  </si>
  <si>
    <t>현지에서 채용하는 직원, 계약교직원 및 파견교직원에 대한 인건비 및 수당
※별도 적립하지 않고 당해연도 현금으로 지급한 퇴직급여 포함</t>
    <phoneticPr fontId="2" type="noConversion"/>
  </si>
  <si>
    <t>퇴직적립금</t>
    <phoneticPr fontId="2" type="noConversion"/>
  </si>
  <si>
    <t>퇴직적립금</t>
  </si>
  <si>
    <t>교직원 퇴직적립금으로 적립하기 위해 세입세출외현금으로 전출한 금액</t>
    <phoneticPr fontId="2" type="noConversion"/>
  </si>
  <si>
    <t>학교운영비</t>
    <phoneticPr fontId="2" type="noConversion"/>
  </si>
  <si>
    <t>학교운영비</t>
  </si>
  <si>
    <t>일반운영비</t>
    <phoneticPr fontId="2" type="noConversion"/>
  </si>
  <si>
    <t>일반운영비</t>
  </si>
  <si>
    <t>시설장비유지비</t>
    <phoneticPr fontId="2" type="noConversion"/>
  </si>
  <si>
    <t>시설장비유지비</t>
  </si>
  <si>
    <t>건축물 등 학교 시설장비의 보수 및 유지ㆍ관리비</t>
    <phoneticPr fontId="2" type="noConversion"/>
  </si>
  <si>
    <t>지급수수료</t>
    <phoneticPr fontId="2" type="noConversion"/>
  </si>
  <si>
    <t>지급수수료</t>
  </si>
  <si>
    <t>청소용역비, 경비용역비 등 용역에 지출한 금액과 감사수수료 등의 금액</t>
    <phoneticPr fontId="2" type="noConversion"/>
  </si>
  <si>
    <t>리스ㆍ임차료</t>
    <phoneticPr fontId="2" type="noConversion"/>
  </si>
  <si>
    <t>리스ㆍ임차료</t>
  </si>
  <si>
    <t>교지, 교사, 기계기구, 집기비품 등의 리스료 및 임차료</t>
    <phoneticPr fontId="2" type="noConversion"/>
  </si>
  <si>
    <t>각종 세금ㆍ공과금</t>
    <phoneticPr fontId="2" type="noConversion"/>
  </si>
  <si>
    <t>각종 세금ㆍ공과금</t>
  </si>
  <si>
    <t>우편요금, 전화요금, 인터넷통신요금, 보험료, 자동차세 등 각종 세금ㆍ공과금 등</t>
    <phoneticPr fontId="2" type="noConversion"/>
  </si>
  <si>
    <t>수도광열비</t>
    <phoneticPr fontId="2" type="noConversion"/>
  </si>
  <si>
    <t>수도광열비</t>
  </si>
  <si>
    <t>전기요금, 상하수도요금, 도시가스료, 지역난방료, 취사용기연료비 등 수도광열비</t>
    <phoneticPr fontId="2" type="noConversion"/>
  </si>
  <si>
    <t>여비</t>
    <phoneticPr fontId="2" type="noConversion"/>
  </si>
  <si>
    <t>여비</t>
  </si>
  <si>
    <t>교직원 출장에 따른 소요 여비</t>
    <phoneticPr fontId="2" type="noConversion"/>
  </si>
  <si>
    <t>차량유지비</t>
    <phoneticPr fontId="2" type="noConversion"/>
  </si>
  <si>
    <t>차량유지비</t>
  </si>
  <si>
    <t>차량 유지에 드는 유류비ㆍ수리비 등 (다만, 보험료 및 자동차세는 각종 세금ㆍ공과금에 계상한다)</t>
    <phoneticPr fontId="2" type="noConversion"/>
  </si>
  <si>
    <t>소모품비</t>
    <phoneticPr fontId="2" type="noConversion"/>
  </si>
  <si>
    <t>소모품비</t>
  </si>
  <si>
    <t>소모성 물품(사무용품) 구입비, 비품 수선비 등
※재물조사대상 내구성물품(비품)의 구입은 자산취득비로 편성</t>
    <phoneticPr fontId="2" type="noConversion"/>
  </si>
  <si>
    <t>복리후생비</t>
    <phoneticPr fontId="2" type="noConversion"/>
  </si>
  <si>
    <t>복리후생비</t>
  </si>
  <si>
    <t>교직원 맞춤형 복지비 등 각종 복리후생비</t>
    <phoneticPr fontId="2" type="noConversion"/>
  </si>
  <si>
    <t>기타일반수용비</t>
    <phoneticPr fontId="2" type="noConversion"/>
  </si>
  <si>
    <t>기타일반수용비</t>
  </si>
  <si>
    <t>인쇄비, 각종 수수료 및 사용료 등 학교 운영에 소요되는 일반적인 경비</t>
    <phoneticPr fontId="2" type="noConversion"/>
  </si>
  <si>
    <t>교육운영비</t>
    <phoneticPr fontId="2" type="noConversion"/>
  </si>
  <si>
    <t>교육운영비</t>
  </si>
  <si>
    <t>교수학습활동비</t>
    <phoneticPr fontId="2" type="noConversion"/>
  </si>
  <si>
    <t>교수학습활동비</t>
  </si>
  <si>
    <t>교구ㆍ교육기자재 구입 및 유지보수비, 교육용 재료비, 교육활동 숙박비ㆍ식비ㆍ차량임차료ㆍ교통비, 학생여비, 학교행사비, 학생대회출전비, 도서관운영비, 학급교육활동경비 등 학생 교육활동 지원을 위해 소요되는 각종 경비
※재물조사대상 교구ㆍ교육기자재의 구입은 자산취득비로 편성</t>
    <phoneticPr fontId="2" type="noConversion"/>
  </si>
  <si>
    <t>학생복지비</t>
    <phoneticPr fontId="2" type="noConversion"/>
  </si>
  <si>
    <t>학생복지비</t>
  </si>
  <si>
    <t>장학금</t>
    <phoneticPr fontId="2" type="noConversion"/>
  </si>
  <si>
    <t>장학금</t>
  </si>
  <si>
    <t>저소득층학생지원 장학금 등 학생복지를 위해 지급하는 장학금</t>
    <phoneticPr fontId="2" type="noConversion"/>
  </si>
  <si>
    <t>기타학생복지비</t>
    <phoneticPr fontId="2" type="noConversion"/>
  </si>
  <si>
    <t>기타학생복지비</t>
  </si>
  <si>
    <t>동아리지원비, 학생자치활동, 학생안전공제회비, 학생보건비 등 학생복지에 소요되는 경비</t>
    <phoneticPr fontId="2" type="noConversion"/>
  </si>
  <si>
    <t>업무추진비</t>
    <phoneticPr fontId="2" type="noConversion"/>
  </si>
  <si>
    <t>업무추진비</t>
  </si>
  <si>
    <t>학교운영·사업추진을 위해 소요되는 경비</t>
    <phoneticPr fontId="2" type="noConversion"/>
  </si>
  <si>
    <t>법인운영비</t>
    <phoneticPr fontId="2" type="noConversion"/>
  </si>
  <si>
    <t>법인운영비</t>
  </si>
  <si>
    <t>이사회운영비</t>
    <phoneticPr fontId="2" type="noConversion"/>
  </si>
  <si>
    <t>이사회운영비</t>
  </si>
  <si>
    <t>재외국민교육법 시행규칙 제15조 제4항 제2호에 따라 학교법인의 재정이 열악하여 학교에서 부담하는 법인 이사회 운영에 소요되는 회의비 등 각종 경비</t>
    <phoneticPr fontId="2" type="noConversion"/>
  </si>
  <si>
    <t>재외국민교육법 시행규칙 제15조 제4항 제2호에 따라 학교법인의 재정이 열악하여 학교에서 부담하는 법인 사무직원 인건비, 공공요금, 세금 및 공과금 등 법인의 일반운영비</t>
    <phoneticPr fontId="2" type="noConversion"/>
  </si>
  <si>
    <t>수익자부담경비</t>
    <phoneticPr fontId="2" type="noConversion"/>
  </si>
  <si>
    <t>수익자부담경비</t>
  </si>
  <si>
    <t>학교급식비</t>
    <phoneticPr fontId="2" type="noConversion"/>
  </si>
  <si>
    <t>학교급식비</t>
  </si>
  <si>
    <t>학교급식실 운영비, 위탁급식 운영비, 급식재료 구입비, 우유급식비 및 학교급식 업무 종사자 인건비 등 학교급식 운영 관련 소요 비용</t>
    <phoneticPr fontId="2" type="noConversion"/>
  </si>
  <si>
    <t>방과후학교교육활동비</t>
  </si>
  <si>
    <t>방과후학교 교육활동 프로그램 운영 관련 소요 비용</t>
    <phoneticPr fontId="2" type="noConversion"/>
  </si>
  <si>
    <t>현장학습비</t>
  </si>
  <si>
    <t>현장체험학습(수학여행, 소풍, 견학 등) 및 수련활동(극기훈련, 야영수련, 학년별 수련 등) 운영 관련 소요 비용</t>
    <phoneticPr fontId="2" type="noConversion"/>
  </si>
  <si>
    <t>통학차량비</t>
    <phoneticPr fontId="2" type="noConversion"/>
  </si>
  <si>
    <t>통학차량비</t>
  </si>
  <si>
    <t>통학차량 운영을 위한 소요 비용</t>
    <phoneticPr fontId="2" type="noConversion"/>
  </si>
  <si>
    <t>기타수익자부담경비</t>
  </si>
  <si>
    <t>상기 이외의 기타 수익자부담 활동 관련 소요 비용</t>
    <phoneticPr fontId="2" type="noConversion"/>
  </si>
  <si>
    <t>자산취득비</t>
    <phoneticPr fontId="2" type="noConversion"/>
  </si>
  <si>
    <t>자산취득비</t>
  </si>
  <si>
    <t>자산(도서 제외)의 변동을 가져오는 물품 구입비</t>
    <phoneticPr fontId="2" type="noConversion"/>
  </si>
  <si>
    <t>도서구입비</t>
    <phoneticPr fontId="2" type="noConversion"/>
  </si>
  <si>
    <t>도서구입비</t>
  </si>
  <si>
    <t>도서관, 학급문고 등 도서구입비</t>
    <phoneticPr fontId="2" type="noConversion"/>
  </si>
  <si>
    <t>시설(대수선)비</t>
  </si>
  <si>
    <t>시설(대수선)비</t>
    <phoneticPr fontId="2" type="noConversion"/>
  </si>
  <si>
    <t>시설비</t>
    <phoneticPr fontId="2" type="noConversion"/>
  </si>
  <si>
    <t>시설비</t>
  </si>
  <si>
    <t>학교의 시설 취득에 필요한 설계비, 시설비, 감리비, 시설부대비 등 대규모 시설비</t>
    <phoneticPr fontId="2" type="noConversion"/>
  </si>
  <si>
    <t>대수선비</t>
    <phoneticPr fontId="2" type="noConversion"/>
  </si>
  <si>
    <t>대수선비</t>
  </si>
  <si>
    <t>학교건물, 시설물 등의 대규모 수선에 소요되는 비용</t>
    <phoneticPr fontId="2" type="noConversion"/>
  </si>
  <si>
    <t>임차보증금지급지출</t>
    <phoneticPr fontId="2" type="noConversion"/>
  </si>
  <si>
    <t>임차보증금지급지출</t>
  </si>
  <si>
    <t>학교건물 임차보증금 등 향후 회수가 예정된 임차보증금 지급액</t>
    <phoneticPr fontId="2" type="noConversion"/>
  </si>
  <si>
    <t>차입원리금상환</t>
    <phoneticPr fontId="2" type="noConversion"/>
  </si>
  <si>
    <t>차입원리금상환</t>
  </si>
  <si>
    <t>차입금상환</t>
    <phoneticPr fontId="2" type="noConversion"/>
  </si>
  <si>
    <t>차입금상환</t>
  </si>
  <si>
    <t>일시차입금상환</t>
    <phoneticPr fontId="2" type="noConversion"/>
  </si>
  <si>
    <t>일시차입금상환</t>
  </si>
  <si>
    <t>일시차입금의 상환액</t>
    <phoneticPr fontId="2" type="noConversion"/>
  </si>
  <si>
    <t>장기차입금상환</t>
    <phoneticPr fontId="2" type="noConversion"/>
  </si>
  <si>
    <t>장기차입금상환</t>
  </si>
  <si>
    <t>장기차입금 상환액</t>
    <phoneticPr fontId="2" type="noConversion"/>
  </si>
  <si>
    <t>이자비용</t>
    <phoneticPr fontId="2" type="noConversion"/>
  </si>
  <si>
    <t>이자비용</t>
  </si>
  <si>
    <t>차입금 이자 지급에 소요되는 비용</t>
    <phoneticPr fontId="2" type="noConversion"/>
  </si>
  <si>
    <t>기타지출</t>
    <phoneticPr fontId="2" type="noConversion"/>
  </si>
  <si>
    <t>기타지출</t>
  </si>
  <si>
    <t>예비비</t>
    <phoneticPr fontId="2" type="noConversion"/>
  </si>
  <si>
    <t>재해ㆍ재난 관련 비용 등 예측할 수 없는 예산외의 지출이나 예산의 초과지출에 충당하기 위한 예산상의 유보재원
※예비비를 사용할 때에는 예비비의 예산을 빼서 해당 과목 예산을 증가시킴</t>
    <phoneticPr fontId="2" type="noConversion"/>
  </si>
  <si>
    <t>적립금전출액</t>
    <phoneticPr fontId="2" type="noConversion"/>
  </si>
  <si>
    <t>적립금전출액</t>
  </si>
  <si>
    <t>교육시설의 신축ㆍ증축 및 개수(改修)ㆍ보수(補修), 학생의 장학금 지급 및 교직원의 연구 활동 지원 등에 충당하기 위해 적립금으로 전출하는 금액과 적립금에서 발생한 이자수입을 재적립하는 금액
※퇴직적립금은 인건비(관)-퇴직적립금(항/목)에서 처리</t>
    <phoneticPr fontId="2" type="noConversion"/>
  </si>
  <si>
    <t>반환금</t>
    <phoneticPr fontId="2" type="noConversion"/>
  </si>
  <si>
    <t>반환금</t>
  </si>
  <si>
    <t>교육부지원금, 기타국고지원금, 기타지원금으로 지원받은 목적사업비 등의 집행 잔액 반환금</t>
    <phoneticPr fontId="2" type="noConversion"/>
  </si>
  <si>
    <t>환차손</t>
    <phoneticPr fontId="2" type="noConversion"/>
  </si>
  <si>
    <t>환차손</t>
  </si>
  <si>
    <t>환율의 차이로 인해 발생하는 손실</t>
    <phoneticPr fontId="2" type="noConversion"/>
  </si>
  <si>
    <t>잡지출</t>
    <phoneticPr fontId="2" type="noConversion"/>
  </si>
  <si>
    <t>잡지출</t>
  </si>
  <si>
    <t>예측하지 못한 기타 특별히 발생한 손실</t>
    <phoneticPr fontId="2" type="noConversion"/>
  </si>
  <si>
    <t>다음연도이월금</t>
    <phoneticPr fontId="2" type="noConversion"/>
  </si>
  <si>
    <t>다음연도이월금</t>
  </si>
  <si>
    <r>
      <rPr>
        <sz val="10"/>
        <color theme="1"/>
        <rFont val="맑은 고딕"/>
        <family val="3"/>
        <charset val="129"/>
      </rPr>
      <t>㉑ 다음연도이월</t>
    </r>
    <r>
      <rPr>
        <sz val="10"/>
        <color theme="1"/>
        <rFont val="맑은 고딕"/>
        <family val="2"/>
        <charset val="129"/>
        <scheme val="minor"/>
      </rPr>
      <t>사업비</t>
    </r>
    <phoneticPr fontId="2" type="noConversion"/>
  </si>
  <si>
    <t>㉑ 다음연도이월사업비</t>
  </si>
  <si>
    <t>다음연도에 이월되는 명시이월, 사고이월 및 계속비이월 금액
※정산대상재원사용잔액은 명시이월로 구분함
※이월사업비는 예산현액으로 관리함</t>
    <phoneticPr fontId="2" type="noConversion"/>
  </si>
  <si>
    <t>다음연도이월순세계잉여금</t>
    <phoneticPr fontId="2" type="noConversion"/>
  </si>
  <si>
    <t>다음연도이월순세계잉여금</t>
  </si>
  <si>
    <t>다음연도로 이월되는 순세계잉여금 금액</t>
    <phoneticPr fontId="2" type="noConversion"/>
  </si>
  <si>
    <t>㉒ 세출 총계</t>
    <phoneticPr fontId="2" type="noConversion"/>
  </si>
  <si>
    <t>작성방법</t>
  </si>
  <si>
    <t>통화단위</t>
    <phoneticPr fontId="2" type="noConversion"/>
  </si>
  <si>
    <t>USD</t>
  </si>
  <si>
    <t>JPY</t>
  </si>
  <si>
    <t>EUR</t>
  </si>
  <si>
    <t>CNY</t>
  </si>
  <si>
    <t>HKD</t>
  </si>
  <si>
    <t>THB</t>
  </si>
  <si>
    <t>TWD</t>
  </si>
  <si>
    <t>PHP</t>
  </si>
  <si>
    <t>SGD</t>
  </si>
  <si>
    <t>AUD</t>
  </si>
  <si>
    <t>VND</t>
  </si>
  <si>
    <t>GBP</t>
  </si>
  <si>
    <t>CAD</t>
  </si>
  <si>
    <t>MYR</t>
  </si>
  <si>
    <t>RUB</t>
  </si>
  <si>
    <t>ZAR</t>
  </si>
  <si>
    <t>NOK</t>
  </si>
  <si>
    <t>NZD</t>
  </si>
  <si>
    <t>DKK</t>
  </si>
  <si>
    <t>MXN</t>
  </si>
  <si>
    <t>MNT</t>
  </si>
  <si>
    <t>BHD</t>
  </si>
  <si>
    <t>BDT</t>
  </si>
  <si>
    <t>BRL</t>
  </si>
  <si>
    <t>BND</t>
  </si>
  <si>
    <t>SAR</t>
  </si>
  <si>
    <t>LKR</t>
  </si>
  <si>
    <t>SEK</t>
  </si>
  <si>
    <t>CHF</t>
  </si>
  <si>
    <t>AED</t>
  </si>
  <si>
    <t>DZD</t>
  </si>
  <si>
    <t>OMR</t>
  </si>
  <si>
    <t>JOD</t>
  </si>
  <si>
    <t>ILS</t>
  </si>
  <si>
    <t>EGP</t>
  </si>
  <si>
    <t>INR</t>
  </si>
  <si>
    <t>IDR</t>
  </si>
  <si>
    <t>CZK</t>
  </si>
  <si>
    <t>CLP</t>
  </si>
  <si>
    <t>KZT</t>
  </si>
  <si>
    <t>QAR</t>
  </si>
  <si>
    <t>KES</t>
  </si>
  <si>
    <t>COP</t>
  </si>
  <si>
    <t>KWD</t>
  </si>
  <si>
    <t>TZS</t>
  </si>
  <si>
    <t>TRY</t>
  </si>
  <si>
    <t>PKR</t>
  </si>
  <si>
    <t>PLN</t>
  </si>
  <si>
    <t>HUF</t>
  </si>
  <si>
    <t>KGS</t>
  </si>
  <si>
    <t>UZS</t>
  </si>
  <si>
    <t>PYG</t>
  </si>
  <si>
    <t>ARS</t>
  </si>
  <si>
    <t>UAH</t>
  </si>
  <si>
    <t>KHR</t>
  </si>
  <si>
    <t>IRR</t>
  </si>
  <si>
    <t xml:space="preserve">■ 재외 한국학교 회계업무 처리지침 [별지 제12호서식] </t>
    <phoneticPr fontId="2" type="noConversion"/>
  </si>
  <si>
    <r>
      <t xml:space="preserve">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Segoe UI Symbol"/>
        <family val="3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Segoe UI Symbol"/>
        <family val="3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[별지 제20호서식] 예비비 사용액 명세서의 예비비 사용액 합계와 일치해야 합니다.
 8. ⑮란의 전용증감액은 세부내역은 [별지 제21호서식] 세출예산 전용 명세서의 전용증감액과 일치해야 합니다.
 9. ⑦, </t>
    </r>
    <r>
      <rPr>
        <sz val="8"/>
        <color rgb="FF000000"/>
        <rFont val="Segoe UI Symbol"/>
        <family val="3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Segoe UI Symbol"/>
        <family val="3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Segoe UI Symbol"/>
        <family val="3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Segoe UI Symbol"/>
        <family val="3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제22호서식] 다음연도 이월사업비 명세서 금액과 일치해야 합니다.
 12. ⑩란의 세입 총계와 ㉒란의 세출 총계가 일치해야 합니다.</t>
    </r>
    <phoneticPr fontId="2" type="noConversion"/>
  </si>
  <si>
    <t>( 2025. 3. 1. 부터 2026. 2. 28. 까지)</t>
    <phoneticPr fontId="2" type="noConversion"/>
  </si>
  <si>
    <t>ㆍ적립금 500,000.00
ㆍ이월금 3,912,495.24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</si>
</sst>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 "/>
    <numFmt numFmtId="177" formatCode="#,##0.00_ 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8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b/>
      <sz val="9"/>
      <color indexed="81"/>
      <name val="맑은 고딕"/>
      <family val="3"/>
      <charset val="128"/>
    </font>
    <font>
      <b/>
      <sz val="9"/>
      <color indexed="8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rgb="FF000000"/>
      <name val="Segoe UI Symbol"/>
      <family val="3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39393"/>
        <bgColor indexed="64"/>
      </patternFill>
    </fill>
  </fills>
  <borders count="43">
    <border>
      <left/>
      <right/>
      <top/>
      <bottom/>
      <diagonal/>
    </border>
    <border>
      <left style="thick">
        <color rgb="FF999999"/>
      </left>
      <right/>
      <top style="thick">
        <color rgb="FF999999"/>
      </top>
      <bottom style="thin">
        <color rgb="FF939393"/>
      </bottom>
      <diagonal/>
    </border>
    <border>
      <left/>
      <right/>
      <top style="thick">
        <color rgb="FF999999"/>
      </top>
      <bottom style="thin">
        <color rgb="FF939393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/>
      <right style="thin">
        <color rgb="FF939393"/>
      </right>
      <top style="thick">
        <color rgb="FF999999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ck">
        <color rgb="FF999999"/>
      </top>
      <bottom/>
      <diagonal/>
    </border>
    <border>
      <left style="thin">
        <color rgb="FF939393"/>
      </left>
      <right style="thick">
        <color rgb="FF999999"/>
      </right>
      <top style="thick">
        <color rgb="FF999999"/>
      </top>
      <bottom/>
      <diagonal/>
    </border>
    <border>
      <left style="thick">
        <color rgb="FF939393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ck">
        <color rgb="FF939393"/>
      </top>
      <bottom/>
      <diagonal/>
    </border>
    <border>
      <left style="thick">
        <color rgb="FF999999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/>
      <top style="thin">
        <color rgb="FF939393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/>
      <bottom style="thin">
        <color rgb="FF939393"/>
      </bottom>
      <diagonal/>
    </border>
    <border>
      <left style="thick">
        <color rgb="FF9393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/>
      <bottom style="thin">
        <color indexed="64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  <border>
      <left style="thick">
        <color rgb="FF939393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ck">
        <color rgb="FF9393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939393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939393"/>
      </bottom>
      <diagonal/>
    </border>
    <border>
      <left style="thick">
        <color rgb="FF939393"/>
      </left>
      <right/>
      <top/>
      <bottom style="thick">
        <color rgb="FF939393"/>
      </bottom>
      <diagonal/>
    </border>
    <border>
      <left/>
      <right/>
      <top/>
      <bottom style="thick">
        <color rgb="FF9393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rgb="FF939393"/>
      </bottom>
      <diagonal/>
    </border>
    <border>
      <left style="thin">
        <color theme="0" tint="-0.34998626667073579"/>
      </left>
      <right style="thick">
        <color rgb="FF939393"/>
      </right>
      <top style="thin">
        <color theme="0" tint="-0.34998626667073579"/>
      </top>
      <bottom style="thick">
        <color rgb="FF939393"/>
      </bottom>
      <diagonal/>
    </border>
    <border>
      <left style="thick">
        <color rgb="FF999999"/>
      </left>
      <right/>
      <top style="thin">
        <color theme="0" tint="-0.499984740745262"/>
      </top>
      <bottom style="thick">
        <color rgb="FF999999"/>
      </bottom>
      <diagonal/>
    </border>
    <border>
      <left/>
      <right/>
      <top style="thin">
        <color theme="0" tint="-0.499984740745262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/>
      <right style="thin">
        <color rgb="FF939393"/>
      </right>
      <top style="thin">
        <color rgb="FF939393"/>
      </top>
      <bottom style="thick">
        <color rgb="FF999999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ck">
        <color rgb="FF999999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right" vertical="center" wrapText="1"/>
      <protection locked="0"/>
    </xf>
    <xf numFmtId="0" fontId="8" fillId="0" borderId="5" xfId="0" applyFont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Continuous" vertical="center"/>
    </xf>
    <xf numFmtId="0" fontId="10" fillId="2" borderId="8" xfId="0" applyFont="1" applyFill="1" applyBorder="1" applyAlignment="1">
      <alignment horizontal="centerContinuous" vertical="center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10" fillId="2" borderId="18" xfId="0" applyFont="1" applyFill="1" applyBorder="1" applyAlignment="1">
      <alignment horizontal="centerContinuous" vertical="center"/>
    </xf>
    <xf numFmtId="0" fontId="10" fillId="2" borderId="19" xfId="0" applyFont="1" applyFill="1" applyBorder="1" applyAlignment="1">
      <alignment horizontal="centerContinuous" vertical="center"/>
    </xf>
    <xf numFmtId="0" fontId="11" fillId="3" borderId="21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horizontal="left" vertical="center"/>
    </xf>
    <xf numFmtId="0" fontId="11" fillId="3" borderId="26" xfId="0" applyFont="1" applyFill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1" fillId="4" borderId="28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1" fillId="4" borderId="26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176" fontId="5" fillId="0" borderId="24" xfId="0" applyNumberFormat="1" applyFont="1" applyBorder="1" applyAlignment="1" applyProtection="1">
      <alignment vertical="center" wrapText="1"/>
      <protection locked="0"/>
    </xf>
    <xf numFmtId="0" fontId="13" fillId="0" borderId="26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77" fontId="12" fillId="3" borderId="14" xfId="1" applyNumberFormat="1" applyFont="1" applyFill="1" applyBorder="1" applyAlignment="1" applyProtection="1">
      <alignment vertical="center" wrapText="1"/>
    </xf>
    <xf numFmtId="177" fontId="12" fillId="4" borderId="14" xfId="1" applyNumberFormat="1" applyFont="1" applyFill="1" applyBorder="1" applyAlignment="1" applyProtection="1">
      <alignment vertical="center" wrapText="1"/>
    </xf>
    <xf numFmtId="177" fontId="12" fillId="0" borderId="14" xfId="1" applyNumberFormat="1" applyFont="1" applyBorder="1" applyAlignment="1" applyProtection="1">
      <alignment vertical="center" wrapText="1"/>
      <protection locked="0"/>
    </xf>
    <xf numFmtId="177" fontId="12" fillId="0" borderId="14" xfId="1" applyNumberFormat="1" applyFont="1" applyFill="1" applyBorder="1" applyAlignment="1" applyProtection="1">
      <alignment vertical="center" wrapText="1"/>
      <protection locked="0"/>
    </xf>
    <xf numFmtId="177" fontId="11" fillId="3" borderId="38" xfId="1" applyNumberFormat="1" applyFont="1" applyFill="1" applyBorder="1" applyAlignment="1" applyProtection="1">
      <alignment vertical="center"/>
    </xf>
    <xf numFmtId="177" fontId="12" fillId="3" borderId="39" xfId="1" applyNumberFormat="1" applyFont="1" applyFill="1" applyBorder="1" applyAlignment="1" applyProtection="1">
      <alignment vertical="center" wrapText="1"/>
    </xf>
    <xf numFmtId="0" fontId="20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177" fontId="12" fillId="0" borderId="14" xfId="1" applyNumberFormat="1" applyFont="1" applyBorder="1" applyAlignment="1" applyProtection="1">
      <alignment vertical="center" wrapText="1"/>
    </xf>
    <xf numFmtId="177" fontId="12" fillId="5" borderId="14" xfId="1" applyNumberFormat="1" applyFont="1" applyFill="1" applyBorder="1" applyAlignment="1" applyProtection="1">
      <alignment vertical="center" wrapText="1"/>
    </xf>
    <xf numFmtId="177" fontId="12" fillId="0" borderId="14" xfId="1" applyNumberFormat="1" applyFont="1" applyFill="1" applyBorder="1" applyAlignment="1" applyProtection="1">
      <alignment vertical="center" wrapText="1"/>
    </xf>
    <xf numFmtId="176" fontId="5" fillId="3" borderId="24" xfId="0" applyNumberFormat="1" applyFont="1" applyFill="1" applyBorder="1" applyAlignment="1" applyProtection="1">
      <alignment vertical="center" wrapText="1"/>
      <protection locked="0"/>
    </xf>
    <xf numFmtId="176" fontId="5" fillId="4" borderId="24" xfId="0" applyNumberFormat="1" applyFont="1" applyFill="1" applyBorder="1" applyAlignment="1" applyProtection="1">
      <alignment vertical="center" wrapText="1"/>
      <protection locked="0"/>
    </xf>
    <xf numFmtId="176" fontId="5" fillId="3" borderId="40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16" fillId="6" borderId="41" xfId="0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1"/>
  <sheetViews>
    <sheetView showGridLines="0" tabSelected="1" view="pageBreakPreview" topLeftCell="A2" zoomScale="60" zoomScaleNormal="85" workbookViewId="0">
      <pane xSplit="3" ySplit="6" topLeftCell="D8" activePane="bottomRight" state="frozen"/>
      <selection activeCell="A2" sqref="A2"/>
      <selection pane="topRight" activeCell="D2" sqref="D2"/>
      <selection pane="bottomLeft" activeCell="A8" sqref="A8"/>
      <selection pane="bottomRight" activeCell="F21" sqref="F21"/>
    </sheetView>
  </sheetViews>
  <sheetFormatPr defaultRowHeight="16.5" x14ac:dyDescent="0.3"/>
  <cols>
    <col min="1" max="2" width="4.625" customWidth="1"/>
    <col min="3" max="3" width="25.625" customWidth="1"/>
    <col min="4" max="10" width="17.625" customWidth="1"/>
    <col min="11" max="11" width="25.625" customWidth="1"/>
    <col min="14" max="15" width="4.625" customWidth="1"/>
    <col min="16" max="16" width="25.625" customWidth="1"/>
    <col min="17" max="17" width="70.625" customWidth="1"/>
  </cols>
  <sheetData>
    <row r="1" spans="1:17" hidden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7" x14ac:dyDescent="0.3">
      <c r="A2" s="70" t="s">
        <v>229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7" ht="26.25" customHeight="1" x14ac:dyDescent="0.3">
      <c r="A3" s="53" t="s">
        <v>11</v>
      </c>
      <c r="B3" s="53"/>
      <c r="C3" s="53"/>
      <c r="D3" s="53"/>
      <c r="E3" s="53"/>
      <c r="F3" s="53"/>
      <c r="G3" s="53"/>
      <c r="H3" s="53"/>
      <c r="I3" s="53"/>
      <c r="J3" s="53"/>
      <c r="K3" s="53"/>
      <c r="N3" s="53" t="s">
        <v>12</v>
      </c>
      <c r="O3" s="53"/>
      <c r="P3" s="53"/>
      <c r="Q3" s="53"/>
    </row>
    <row r="4" spans="1:17" x14ac:dyDescent="0.3">
      <c r="A4" s="54" t="s">
        <v>231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7" ht="17.25" thickBot="1" x14ac:dyDescent="0.35">
      <c r="A5" s="1" t="s">
        <v>13</v>
      </c>
      <c r="B5" s="45"/>
      <c r="C5" s="45"/>
      <c r="D5" s="45"/>
      <c r="E5" s="45"/>
      <c r="F5" s="45"/>
      <c r="G5" s="45"/>
      <c r="H5" s="45"/>
      <c r="I5" s="45"/>
      <c r="J5" s="2" t="s">
        <v>14</v>
      </c>
      <c r="K5" s="3" t="s">
        <v>181</v>
      </c>
    </row>
    <row r="6" spans="1:17" s="46" customFormat="1" ht="18" customHeight="1" thickTop="1" x14ac:dyDescent="0.3">
      <c r="A6" s="55" t="s">
        <v>15</v>
      </c>
      <c r="B6" s="56"/>
      <c r="C6" s="56"/>
      <c r="D6" s="57" t="s">
        <v>16</v>
      </c>
      <c r="E6" s="56" t="s">
        <v>17</v>
      </c>
      <c r="F6" s="56"/>
      <c r="G6" s="59"/>
      <c r="H6" s="4" t="s">
        <v>18</v>
      </c>
      <c r="I6" s="60" t="s">
        <v>19</v>
      </c>
      <c r="J6" s="4" t="s">
        <v>20</v>
      </c>
      <c r="K6" s="62" t="s">
        <v>21</v>
      </c>
      <c r="N6" s="5" t="s">
        <v>22</v>
      </c>
      <c r="O6" s="6"/>
      <c r="P6" s="6"/>
      <c r="Q6" s="64" t="s">
        <v>23</v>
      </c>
    </row>
    <row r="7" spans="1:17" s="46" customFormat="1" ht="18" customHeight="1" x14ac:dyDescent="0.3">
      <c r="A7" s="7" t="s">
        <v>24</v>
      </c>
      <c r="B7" s="8" t="s">
        <v>25</v>
      </c>
      <c r="C7" s="9" t="s">
        <v>26</v>
      </c>
      <c r="D7" s="58"/>
      <c r="E7" s="10" t="s">
        <v>27</v>
      </c>
      <c r="F7" s="11" t="s">
        <v>28</v>
      </c>
      <c r="G7" s="11" t="s">
        <v>29</v>
      </c>
      <c r="H7" s="12" t="s">
        <v>30</v>
      </c>
      <c r="I7" s="61"/>
      <c r="J7" s="12" t="s">
        <v>31</v>
      </c>
      <c r="K7" s="63"/>
      <c r="N7" s="13" t="s">
        <v>32</v>
      </c>
      <c r="O7" s="14" t="s">
        <v>33</v>
      </c>
      <c r="P7" s="14" t="s">
        <v>34</v>
      </c>
      <c r="Q7" s="65"/>
    </row>
    <row r="8" spans="1:17" x14ac:dyDescent="0.3">
      <c r="A8" s="15" t="s">
        <v>35</v>
      </c>
      <c r="B8" s="16"/>
      <c r="C8" s="17"/>
      <c r="D8" s="38">
        <f>SUM(D9,D11,D13)</f>
        <v>5479854</v>
      </c>
      <c r="E8" s="38">
        <f t="shared" ref="E8:J8" si="0">SUM(E9,E11,E13)</f>
        <v>0</v>
      </c>
      <c r="F8" s="38">
        <f t="shared" si="0"/>
        <v>0</v>
      </c>
      <c r="G8" s="38">
        <f t="shared" si="0"/>
        <v>0</v>
      </c>
      <c r="H8" s="38">
        <f t="shared" si="0"/>
        <v>5479854</v>
      </c>
      <c r="I8" s="38">
        <f t="shared" si="0"/>
        <v>5577377.2300000004</v>
      </c>
      <c r="J8" s="38">
        <f t="shared" si="0"/>
        <v>97523.230000000447</v>
      </c>
      <c r="K8" s="50"/>
      <c r="N8" s="18" t="s">
        <v>36</v>
      </c>
      <c r="O8" s="16"/>
      <c r="P8" s="17"/>
      <c r="Q8" s="19"/>
    </row>
    <row r="9" spans="1:17" x14ac:dyDescent="0.3">
      <c r="A9" s="20"/>
      <c r="B9" s="21" t="s">
        <v>37</v>
      </c>
      <c r="C9" s="22"/>
      <c r="D9" s="39">
        <f>SUM(D10)</f>
        <v>4152002</v>
      </c>
      <c r="E9" s="39">
        <f t="shared" ref="E9:J9" si="1">SUM(E10)</f>
        <v>0</v>
      </c>
      <c r="F9" s="39">
        <f t="shared" si="1"/>
        <v>0</v>
      </c>
      <c r="G9" s="39">
        <f t="shared" si="1"/>
        <v>0</v>
      </c>
      <c r="H9" s="39">
        <f t="shared" si="1"/>
        <v>4152002</v>
      </c>
      <c r="I9" s="39">
        <f t="shared" si="1"/>
        <v>5577377.2300000004</v>
      </c>
      <c r="J9" s="39">
        <f t="shared" si="1"/>
        <v>1425375.2300000004</v>
      </c>
      <c r="K9" s="51"/>
      <c r="N9" s="23"/>
      <c r="O9" s="21" t="s">
        <v>38</v>
      </c>
      <c r="P9" s="22"/>
      <c r="Q9" s="24"/>
    </row>
    <row r="10" spans="1:17" ht="27" x14ac:dyDescent="0.3">
      <c r="A10" s="20"/>
      <c r="B10" s="25"/>
      <c r="C10" s="26" t="s">
        <v>37</v>
      </c>
      <c r="D10" s="40">
        <v>4152002</v>
      </c>
      <c r="E10" s="40"/>
      <c r="F10" s="40"/>
      <c r="G10" s="40"/>
      <c r="H10" s="47">
        <f>+D10+E10+F10+G10</f>
        <v>4152002</v>
      </c>
      <c r="I10" s="40">
        <v>5577377.2300000004</v>
      </c>
      <c r="J10" s="47">
        <f>+I10-H10</f>
        <v>1425375.2300000004</v>
      </c>
      <c r="K10" s="27"/>
      <c r="N10" s="23"/>
      <c r="O10" s="25"/>
      <c r="P10" s="26" t="s">
        <v>38</v>
      </c>
      <c r="Q10" s="28" t="s">
        <v>39</v>
      </c>
    </row>
    <row r="11" spans="1:17" x14ac:dyDescent="0.3">
      <c r="A11" s="20"/>
      <c r="B11" s="21" t="s">
        <v>40</v>
      </c>
      <c r="C11" s="22"/>
      <c r="D11" s="39">
        <f>SUM(D12)</f>
        <v>1327852</v>
      </c>
      <c r="E11" s="39">
        <f t="shared" ref="E11:J11" si="2">SUM(E12)</f>
        <v>0</v>
      </c>
      <c r="F11" s="39">
        <f t="shared" si="2"/>
        <v>0</v>
      </c>
      <c r="G11" s="39">
        <f t="shared" si="2"/>
        <v>0</v>
      </c>
      <c r="H11" s="39">
        <f t="shared" si="2"/>
        <v>1327852</v>
      </c>
      <c r="I11" s="39">
        <f t="shared" si="2"/>
        <v>0</v>
      </c>
      <c r="J11" s="39">
        <f t="shared" si="2"/>
        <v>-1327852</v>
      </c>
      <c r="K11" s="51"/>
      <c r="N11" s="23"/>
      <c r="O11" s="21" t="s">
        <v>41</v>
      </c>
      <c r="P11" s="22"/>
      <c r="Q11" s="24"/>
    </row>
    <row r="12" spans="1:17" ht="27" x14ac:dyDescent="0.3">
      <c r="A12" s="20"/>
      <c r="B12" s="25"/>
      <c r="C12" s="26" t="s">
        <v>41</v>
      </c>
      <c r="D12" s="40">
        <v>1327852</v>
      </c>
      <c r="E12" s="40"/>
      <c r="F12" s="40"/>
      <c r="G12" s="40"/>
      <c r="H12" s="47">
        <f t="shared" ref="H12:H76" si="3">+D12+E12+F12+G12</f>
        <v>1327852</v>
      </c>
      <c r="I12" s="40"/>
      <c r="J12" s="47">
        <f t="shared" ref="J12:J76" si="4">+I12-H12</f>
        <v>-1327852</v>
      </c>
      <c r="K12" s="27"/>
      <c r="N12" s="23"/>
      <c r="O12" s="25"/>
      <c r="P12" s="26" t="s">
        <v>41</v>
      </c>
      <c r="Q12" s="28" t="s">
        <v>42</v>
      </c>
    </row>
    <row r="13" spans="1:17" x14ac:dyDescent="0.3">
      <c r="A13" s="20"/>
      <c r="B13" s="21" t="s">
        <v>43</v>
      </c>
      <c r="C13" s="22"/>
      <c r="D13" s="39">
        <f>SUM(D14)</f>
        <v>0</v>
      </c>
      <c r="E13" s="39">
        <f t="shared" ref="E13:I13" si="5">SUM(E14)</f>
        <v>0</v>
      </c>
      <c r="F13" s="39">
        <f t="shared" si="5"/>
        <v>0</v>
      </c>
      <c r="G13" s="39">
        <f t="shared" si="5"/>
        <v>0</v>
      </c>
      <c r="H13" s="39">
        <f t="shared" si="5"/>
        <v>0</v>
      </c>
      <c r="I13" s="39">
        <f t="shared" si="5"/>
        <v>0</v>
      </c>
      <c r="J13" s="39">
        <f>SUM(J14)</f>
        <v>0</v>
      </c>
      <c r="K13" s="51"/>
      <c r="N13" s="23"/>
      <c r="O13" s="21" t="s">
        <v>44</v>
      </c>
      <c r="P13" s="22"/>
      <c r="Q13" s="24"/>
    </row>
    <row r="14" spans="1:17" x14ac:dyDescent="0.3">
      <c r="A14" s="20"/>
      <c r="B14" s="25"/>
      <c r="C14" s="26" t="s">
        <v>43</v>
      </c>
      <c r="D14" s="40"/>
      <c r="E14" s="40"/>
      <c r="F14" s="40"/>
      <c r="G14" s="40"/>
      <c r="H14" s="47">
        <f t="shared" si="3"/>
        <v>0</v>
      </c>
      <c r="I14" s="40"/>
      <c r="J14" s="47">
        <f t="shared" si="4"/>
        <v>0</v>
      </c>
      <c r="K14" s="27"/>
      <c r="N14" s="23"/>
      <c r="O14" s="25"/>
      <c r="P14" s="26" t="s">
        <v>44</v>
      </c>
      <c r="Q14" s="28" t="s">
        <v>45</v>
      </c>
    </row>
    <row r="15" spans="1:17" x14ac:dyDescent="0.3">
      <c r="A15" s="15" t="s">
        <v>46</v>
      </c>
      <c r="B15" s="16"/>
      <c r="C15" s="17"/>
      <c r="D15" s="38">
        <f>SUM(D16,D27,D29,D32)</f>
        <v>3224189</v>
      </c>
      <c r="E15" s="38">
        <f t="shared" ref="E15:J15" si="6">SUM(E16,E27,E29,E32)</f>
        <v>0</v>
      </c>
      <c r="F15" s="38">
        <f t="shared" si="6"/>
        <v>0</v>
      </c>
      <c r="G15" s="38">
        <f t="shared" si="6"/>
        <v>0</v>
      </c>
      <c r="H15" s="38">
        <f t="shared" si="6"/>
        <v>3224189</v>
      </c>
      <c r="I15" s="38">
        <f t="shared" si="6"/>
        <v>2462111.4199999995</v>
      </c>
      <c r="J15" s="38">
        <f t="shared" si="6"/>
        <v>-762077.58000000007</v>
      </c>
      <c r="K15" s="50"/>
      <c r="N15" s="18" t="s">
        <v>47</v>
      </c>
      <c r="O15" s="16"/>
      <c r="P15" s="17"/>
      <c r="Q15" s="19"/>
    </row>
    <row r="16" spans="1:17" x14ac:dyDescent="0.3">
      <c r="A16" s="20"/>
      <c r="B16" s="21" t="s">
        <v>48</v>
      </c>
      <c r="C16" s="22"/>
      <c r="D16" s="39">
        <f>SUM(D17:D26)</f>
        <v>2475466</v>
      </c>
      <c r="E16" s="39">
        <f t="shared" ref="E16:J16" si="7">SUM(E17:E26)</f>
        <v>0</v>
      </c>
      <c r="F16" s="39">
        <f t="shared" si="7"/>
        <v>0</v>
      </c>
      <c r="G16" s="39">
        <f t="shared" si="7"/>
        <v>0</v>
      </c>
      <c r="H16" s="39">
        <f t="shared" si="7"/>
        <v>2475466</v>
      </c>
      <c r="I16" s="39">
        <f t="shared" si="7"/>
        <v>1939391.3099999996</v>
      </c>
      <c r="J16" s="39">
        <f t="shared" si="7"/>
        <v>-536074.69000000006</v>
      </c>
      <c r="K16" s="51"/>
      <c r="N16" s="23"/>
      <c r="O16" s="21" t="s">
        <v>49</v>
      </c>
      <c r="P16" s="22"/>
      <c r="Q16" s="24"/>
    </row>
    <row r="17" spans="1:17" x14ac:dyDescent="0.3">
      <c r="A17" s="20"/>
      <c r="B17" s="25"/>
      <c r="C17" s="26" t="s">
        <v>50</v>
      </c>
      <c r="D17" s="40">
        <v>344500</v>
      </c>
      <c r="E17" s="40"/>
      <c r="F17" s="40"/>
      <c r="G17" s="40"/>
      <c r="H17" s="47">
        <f t="shared" si="3"/>
        <v>344500</v>
      </c>
      <c r="I17" s="40">
        <v>319537.39</v>
      </c>
      <c r="J17" s="47">
        <f t="shared" si="4"/>
        <v>-24962.609999999986</v>
      </c>
      <c r="K17" s="27"/>
      <c r="N17" s="23"/>
      <c r="O17" s="25"/>
      <c r="P17" s="26" t="s">
        <v>51</v>
      </c>
      <c r="Q17" s="29" t="s">
        <v>52</v>
      </c>
    </row>
    <row r="18" spans="1:17" x14ac:dyDescent="0.3">
      <c r="A18" s="20"/>
      <c r="B18" s="25"/>
      <c r="C18" s="26" t="s">
        <v>53</v>
      </c>
      <c r="D18" s="40">
        <v>427600</v>
      </c>
      <c r="E18" s="40"/>
      <c r="F18" s="40"/>
      <c r="G18" s="40"/>
      <c r="H18" s="47">
        <f t="shared" si="3"/>
        <v>427600</v>
      </c>
      <c r="I18" s="40">
        <v>343941.89</v>
      </c>
      <c r="J18" s="47">
        <f t="shared" si="4"/>
        <v>-83658.109999999986</v>
      </c>
      <c r="K18" s="27"/>
      <c r="N18" s="23"/>
      <c r="O18" s="25"/>
      <c r="P18" s="26" t="s">
        <v>54</v>
      </c>
      <c r="Q18" s="29" t="s">
        <v>55</v>
      </c>
    </row>
    <row r="19" spans="1:17" x14ac:dyDescent="0.3">
      <c r="A19" s="20"/>
      <c r="B19" s="25"/>
      <c r="C19" s="26" t="s">
        <v>56</v>
      </c>
      <c r="D19" s="40">
        <v>120000</v>
      </c>
      <c r="E19" s="40"/>
      <c r="F19" s="40"/>
      <c r="G19" s="40"/>
      <c r="H19" s="47">
        <f t="shared" si="3"/>
        <v>120000</v>
      </c>
      <c r="I19" s="40">
        <v>95525.48</v>
      </c>
      <c r="J19" s="47">
        <f t="shared" si="4"/>
        <v>-24474.520000000004</v>
      </c>
      <c r="K19" s="27"/>
      <c r="N19" s="23"/>
      <c r="O19" s="25"/>
      <c r="P19" s="26" t="s">
        <v>57</v>
      </c>
      <c r="Q19" s="29" t="s">
        <v>58</v>
      </c>
    </row>
    <row r="20" spans="1:17" x14ac:dyDescent="0.3">
      <c r="A20" s="20"/>
      <c r="B20" s="25"/>
      <c r="C20" s="26" t="s">
        <v>59</v>
      </c>
      <c r="D20" s="40">
        <v>855200</v>
      </c>
      <c r="E20" s="40"/>
      <c r="F20" s="40"/>
      <c r="G20" s="40"/>
      <c r="H20" s="47">
        <f t="shared" si="3"/>
        <v>855200</v>
      </c>
      <c r="I20" s="40">
        <v>825343.94</v>
      </c>
      <c r="J20" s="47">
        <f t="shared" si="4"/>
        <v>-29856.060000000056</v>
      </c>
      <c r="K20" s="27"/>
      <c r="N20" s="23"/>
      <c r="O20" s="25"/>
      <c r="P20" s="26" t="s">
        <v>60</v>
      </c>
      <c r="Q20" s="29" t="s">
        <v>61</v>
      </c>
    </row>
    <row r="21" spans="1:17" x14ac:dyDescent="0.3">
      <c r="A21" s="20"/>
      <c r="B21" s="25"/>
      <c r="C21" s="26" t="s">
        <v>62</v>
      </c>
      <c r="D21" s="40">
        <v>240000</v>
      </c>
      <c r="E21" s="40"/>
      <c r="F21" s="40"/>
      <c r="G21" s="40"/>
      <c r="H21" s="47">
        <f t="shared" si="3"/>
        <v>240000</v>
      </c>
      <c r="I21" s="40">
        <v>124544.51</v>
      </c>
      <c r="J21" s="47">
        <f t="shared" si="4"/>
        <v>-115455.49</v>
      </c>
      <c r="K21" s="27"/>
      <c r="N21" s="23"/>
      <c r="O21" s="25"/>
      <c r="P21" s="26" t="s">
        <v>63</v>
      </c>
      <c r="Q21" s="28" t="s">
        <v>64</v>
      </c>
    </row>
    <row r="22" spans="1:17" x14ac:dyDescent="0.3">
      <c r="A22" s="20"/>
      <c r="B22" s="25"/>
      <c r="C22" s="26" t="s">
        <v>65</v>
      </c>
      <c r="D22" s="40">
        <v>81750</v>
      </c>
      <c r="E22" s="40"/>
      <c r="F22" s="40"/>
      <c r="G22" s="40"/>
      <c r="H22" s="47">
        <f t="shared" si="3"/>
        <v>81750</v>
      </c>
      <c r="I22" s="40">
        <v>23658.45</v>
      </c>
      <c r="J22" s="47">
        <f t="shared" si="4"/>
        <v>-58091.55</v>
      </c>
      <c r="K22" s="27"/>
      <c r="N22" s="23"/>
      <c r="O22" s="25"/>
      <c r="P22" s="26" t="s">
        <v>66</v>
      </c>
      <c r="Q22" s="28" t="s">
        <v>67</v>
      </c>
    </row>
    <row r="23" spans="1:17" x14ac:dyDescent="0.3">
      <c r="A23" s="20"/>
      <c r="B23" s="25"/>
      <c r="C23" s="26" t="s">
        <v>68</v>
      </c>
      <c r="D23" s="40">
        <v>59400</v>
      </c>
      <c r="E23" s="40"/>
      <c r="F23" s="40"/>
      <c r="G23" s="40"/>
      <c r="H23" s="47">
        <f t="shared" si="3"/>
        <v>59400</v>
      </c>
      <c r="I23" s="40">
        <v>34170.160000000003</v>
      </c>
      <c r="J23" s="47">
        <f t="shared" si="4"/>
        <v>-25229.839999999997</v>
      </c>
      <c r="K23" s="27"/>
      <c r="N23" s="23"/>
      <c r="O23" s="25"/>
      <c r="P23" s="26" t="s">
        <v>69</v>
      </c>
      <c r="Q23" s="29" t="s">
        <v>70</v>
      </c>
    </row>
    <row r="24" spans="1:17" ht="27" x14ac:dyDescent="0.3">
      <c r="A24" s="20"/>
      <c r="B24" s="25"/>
      <c r="C24" s="26" t="s">
        <v>71</v>
      </c>
      <c r="D24" s="40">
        <v>41200</v>
      </c>
      <c r="E24" s="40"/>
      <c r="F24" s="40"/>
      <c r="G24" s="40"/>
      <c r="H24" s="47">
        <f t="shared" si="3"/>
        <v>41200</v>
      </c>
      <c r="I24" s="40">
        <v>20685.14</v>
      </c>
      <c r="J24" s="47">
        <f t="shared" si="4"/>
        <v>-20514.86</v>
      </c>
      <c r="K24" s="27"/>
      <c r="N24" s="23"/>
      <c r="O24" s="25"/>
      <c r="P24" s="26" t="s">
        <v>72</v>
      </c>
      <c r="Q24" s="28" t="s">
        <v>73</v>
      </c>
    </row>
    <row r="25" spans="1:17" x14ac:dyDescent="0.3">
      <c r="A25" s="20"/>
      <c r="B25" s="25"/>
      <c r="C25" s="26" t="s">
        <v>74</v>
      </c>
      <c r="D25" s="40">
        <v>221900</v>
      </c>
      <c r="E25" s="40"/>
      <c r="F25" s="40"/>
      <c r="G25" s="40"/>
      <c r="H25" s="47">
        <f t="shared" si="3"/>
        <v>221900</v>
      </c>
      <c r="I25" s="40">
        <v>120439.72</v>
      </c>
      <c r="J25" s="47">
        <f t="shared" si="4"/>
        <v>-101460.28</v>
      </c>
      <c r="K25" s="27"/>
      <c r="N25" s="23"/>
      <c r="O25" s="25"/>
      <c r="P25" s="26" t="s">
        <v>75</v>
      </c>
      <c r="Q25" s="28" t="s">
        <v>76</v>
      </c>
    </row>
    <row r="26" spans="1:17" x14ac:dyDescent="0.3">
      <c r="A26" s="20"/>
      <c r="B26" s="25"/>
      <c r="C26" s="26" t="s">
        <v>77</v>
      </c>
      <c r="D26" s="40">
        <v>83916</v>
      </c>
      <c r="E26" s="40"/>
      <c r="F26" s="40"/>
      <c r="G26" s="40"/>
      <c r="H26" s="47">
        <f t="shared" si="3"/>
        <v>83916</v>
      </c>
      <c r="I26" s="40">
        <v>31544.63</v>
      </c>
      <c r="J26" s="47">
        <f t="shared" si="4"/>
        <v>-52371.369999999995</v>
      </c>
      <c r="K26" s="27"/>
      <c r="N26" s="23"/>
      <c r="O26" s="25"/>
      <c r="P26" s="26" t="s">
        <v>78</v>
      </c>
      <c r="Q26" s="29" t="s">
        <v>79</v>
      </c>
    </row>
    <row r="27" spans="1:17" x14ac:dyDescent="0.3">
      <c r="A27" s="20"/>
      <c r="B27" s="21" t="s">
        <v>80</v>
      </c>
      <c r="C27" s="22"/>
      <c r="D27" s="39">
        <f>SUM(D28)</f>
        <v>578748</v>
      </c>
      <c r="E27" s="39">
        <f t="shared" ref="E27:J27" si="8">SUM(E28)</f>
        <v>0</v>
      </c>
      <c r="F27" s="39">
        <f t="shared" si="8"/>
        <v>0</v>
      </c>
      <c r="G27" s="39">
        <f t="shared" si="8"/>
        <v>0</v>
      </c>
      <c r="H27" s="39">
        <f t="shared" si="8"/>
        <v>578748</v>
      </c>
      <c r="I27" s="39">
        <f t="shared" si="8"/>
        <v>425834.84</v>
      </c>
      <c r="J27" s="39">
        <f t="shared" si="8"/>
        <v>-152913.15999999997</v>
      </c>
      <c r="K27" s="51"/>
      <c r="N27" s="23"/>
      <c r="O27" s="21" t="s">
        <v>81</v>
      </c>
      <c r="P27" s="22"/>
      <c r="Q27" s="24"/>
    </row>
    <row r="28" spans="1:17" ht="54" x14ac:dyDescent="0.3">
      <c r="A28" s="20"/>
      <c r="B28" s="25"/>
      <c r="C28" s="26" t="s">
        <v>82</v>
      </c>
      <c r="D28" s="40">
        <v>578748</v>
      </c>
      <c r="E28" s="40"/>
      <c r="F28" s="40"/>
      <c r="G28" s="40"/>
      <c r="H28" s="47">
        <f t="shared" si="3"/>
        <v>578748</v>
      </c>
      <c r="I28" s="40">
        <v>425834.84</v>
      </c>
      <c r="J28" s="47">
        <f t="shared" si="4"/>
        <v>-152913.15999999997</v>
      </c>
      <c r="K28" s="27"/>
      <c r="N28" s="23"/>
      <c r="O28" s="25"/>
      <c r="P28" s="26" t="s">
        <v>83</v>
      </c>
      <c r="Q28" s="28" t="s">
        <v>84</v>
      </c>
    </row>
    <row r="29" spans="1:17" x14ac:dyDescent="0.3">
      <c r="A29" s="20"/>
      <c r="B29" s="21" t="s">
        <v>85</v>
      </c>
      <c r="C29" s="22"/>
      <c r="D29" s="39">
        <f>SUM(D30:D31)</f>
        <v>126600</v>
      </c>
      <c r="E29" s="39">
        <f t="shared" ref="E29:J29" si="9">SUM(E30:E31)</f>
        <v>0</v>
      </c>
      <c r="F29" s="39">
        <f t="shared" si="9"/>
        <v>0</v>
      </c>
      <c r="G29" s="39">
        <f t="shared" si="9"/>
        <v>0</v>
      </c>
      <c r="H29" s="39">
        <f t="shared" si="9"/>
        <v>126600</v>
      </c>
      <c r="I29" s="39">
        <f t="shared" si="9"/>
        <v>60012.380000000005</v>
      </c>
      <c r="J29" s="39">
        <f t="shared" si="9"/>
        <v>-66587.62</v>
      </c>
      <c r="K29" s="51"/>
      <c r="N29" s="23"/>
      <c r="O29" s="21" t="s">
        <v>86</v>
      </c>
      <c r="P29" s="22"/>
      <c r="Q29" s="24"/>
    </row>
    <row r="30" spans="1:17" x14ac:dyDescent="0.3">
      <c r="A30" s="20"/>
      <c r="B30" s="25"/>
      <c r="C30" s="26" t="s">
        <v>87</v>
      </c>
      <c r="D30" s="40">
        <v>30000</v>
      </c>
      <c r="E30" s="40"/>
      <c r="F30" s="40"/>
      <c r="G30" s="40"/>
      <c r="H30" s="47">
        <f t="shared" si="3"/>
        <v>30000</v>
      </c>
      <c r="I30" s="40">
        <v>6723.8</v>
      </c>
      <c r="J30" s="47">
        <f t="shared" si="4"/>
        <v>-23276.2</v>
      </c>
      <c r="K30" s="27"/>
      <c r="N30" s="23"/>
      <c r="O30" s="25"/>
      <c r="P30" s="26" t="s">
        <v>88</v>
      </c>
      <c r="Q30" s="29" t="s">
        <v>89</v>
      </c>
    </row>
    <row r="31" spans="1:17" x14ac:dyDescent="0.3">
      <c r="A31" s="20"/>
      <c r="B31" s="25"/>
      <c r="C31" s="26" t="s">
        <v>90</v>
      </c>
      <c r="D31" s="40">
        <v>96600</v>
      </c>
      <c r="E31" s="40"/>
      <c r="F31" s="40"/>
      <c r="G31" s="40"/>
      <c r="H31" s="47">
        <f t="shared" si="3"/>
        <v>96600</v>
      </c>
      <c r="I31" s="40">
        <v>53288.58</v>
      </c>
      <c r="J31" s="47">
        <f t="shared" si="4"/>
        <v>-43311.42</v>
      </c>
      <c r="K31" s="27"/>
      <c r="N31" s="23"/>
      <c r="O31" s="25"/>
      <c r="P31" s="26" t="s">
        <v>91</v>
      </c>
      <c r="Q31" s="28" t="s">
        <v>92</v>
      </c>
    </row>
    <row r="32" spans="1:17" x14ac:dyDescent="0.3">
      <c r="A32" s="20"/>
      <c r="B32" s="21" t="s">
        <v>93</v>
      </c>
      <c r="C32" s="22"/>
      <c r="D32" s="39">
        <f>SUM(D33)</f>
        <v>43375</v>
      </c>
      <c r="E32" s="39">
        <f t="shared" ref="E32:J32" si="10">SUM(E33)</f>
        <v>0</v>
      </c>
      <c r="F32" s="39">
        <f t="shared" si="10"/>
        <v>0</v>
      </c>
      <c r="G32" s="39">
        <f t="shared" si="10"/>
        <v>0</v>
      </c>
      <c r="H32" s="39">
        <f t="shared" si="10"/>
        <v>43375</v>
      </c>
      <c r="I32" s="39">
        <f t="shared" si="10"/>
        <v>36872.89</v>
      </c>
      <c r="J32" s="39">
        <f t="shared" si="10"/>
        <v>-6502.1100000000006</v>
      </c>
      <c r="K32" s="51"/>
      <c r="N32" s="23"/>
      <c r="O32" s="21" t="s">
        <v>94</v>
      </c>
      <c r="P32" s="22"/>
      <c r="Q32" s="24"/>
    </row>
    <row r="33" spans="1:17" x14ac:dyDescent="0.3">
      <c r="A33" s="20"/>
      <c r="B33" s="25"/>
      <c r="C33" s="26" t="s">
        <v>93</v>
      </c>
      <c r="D33" s="40">
        <v>43375</v>
      </c>
      <c r="E33" s="40"/>
      <c r="F33" s="40"/>
      <c r="G33" s="40"/>
      <c r="H33" s="47">
        <f t="shared" si="3"/>
        <v>43375</v>
      </c>
      <c r="I33" s="40">
        <v>36872.89</v>
      </c>
      <c r="J33" s="47">
        <f t="shared" si="4"/>
        <v>-6502.1100000000006</v>
      </c>
      <c r="K33" s="27"/>
      <c r="N33" s="23"/>
      <c r="O33" s="25"/>
      <c r="P33" s="26" t="s">
        <v>94</v>
      </c>
      <c r="Q33" s="28" t="s">
        <v>95</v>
      </c>
    </row>
    <row r="34" spans="1:17" x14ac:dyDescent="0.3">
      <c r="A34" s="15" t="s">
        <v>96</v>
      </c>
      <c r="B34" s="16"/>
      <c r="C34" s="17"/>
      <c r="D34" s="38">
        <f>SUM(D35,D37)</f>
        <v>0</v>
      </c>
      <c r="E34" s="38">
        <f t="shared" ref="E34:J34" si="11">SUM(E35,E37)</f>
        <v>0</v>
      </c>
      <c r="F34" s="38">
        <f t="shared" si="11"/>
        <v>0</v>
      </c>
      <c r="G34" s="38">
        <f t="shared" si="11"/>
        <v>0</v>
      </c>
      <c r="H34" s="38">
        <f t="shared" si="11"/>
        <v>0</v>
      </c>
      <c r="I34" s="38">
        <f t="shared" si="11"/>
        <v>0</v>
      </c>
      <c r="J34" s="38">
        <f t="shared" si="11"/>
        <v>0</v>
      </c>
      <c r="K34" s="50"/>
      <c r="N34" s="18" t="s">
        <v>97</v>
      </c>
      <c r="O34" s="16"/>
      <c r="P34" s="17"/>
      <c r="Q34" s="19"/>
    </row>
    <row r="35" spans="1:17" x14ac:dyDescent="0.3">
      <c r="A35" s="20"/>
      <c r="B35" s="21" t="s">
        <v>98</v>
      </c>
      <c r="C35" s="22"/>
      <c r="D35" s="39">
        <f>SUM(D36)</f>
        <v>0</v>
      </c>
      <c r="E35" s="39">
        <f t="shared" ref="E35:J35" si="12">SUM(E36)</f>
        <v>0</v>
      </c>
      <c r="F35" s="39">
        <f t="shared" si="12"/>
        <v>0</v>
      </c>
      <c r="G35" s="39">
        <f t="shared" si="12"/>
        <v>0</v>
      </c>
      <c r="H35" s="39">
        <f t="shared" si="12"/>
        <v>0</v>
      </c>
      <c r="I35" s="39">
        <f t="shared" si="12"/>
        <v>0</v>
      </c>
      <c r="J35" s="39">
        <f t="shared" si="12"/>
        <v>0</v>
      </c>
      <c r="K35" s="51"/>
      <c r="N35" s="23"/>
      <c r="O35" s="21" t="s">
        <v>99</v>
      </c>
      <c r="P35" s="22"/>
      <c r="Q35" s="24"/>
    </row>
    <row r="36" spans="1:17" ht="27" x14ac:dyDescent="0.3">
      <c r="A36" s="20"/>
      <c r="B36" s="25"/>
      <c r="C36" s="26" t="s">
        <v>98</v>
      </c>
      <c r="D36" s="40"/>
      <c r="E36" s="40"/>
      <c r="F36" s="40"/>
      <c r="G36" s="40"/>
      <c r="H36" s="47">
        <f t="shared" si="3"/>
        <v>0</v>
      </c>
      <c r="I36" s="40"/>
      <c r="J36" s="47">
        <f t="shared" si="4"/>
        <v>0</v>
      </c>
      <c r="K36" s="27"/>
      <c r="N36" s="23"/>
      <c r="O36" s="25"/>
      <c r="P36" s="26" t="s">
        <v>99</v>
      </c>
      <c r="Q36" s="28" t="s">
        <v>100</v>
      </c>
    </row>
    <row r="37" spans="1:17" x14ac:dyDescent="0.3">
      <c r="A37" s="20"/>
      <c r="B37" s="21" t="s">
        <v>48</v>
      </c>
      <c r="C37" s="22"/>
      <c r="D37" s="39">
        <f>SUM(D38)</f>
        <v>0</v>
      </c>
      <c r="E37" s="39">
        <f t="shared" ref="E37:J37" si="13">SUM(E38)</f>
        <v>0</v>
      </c>
      <c r="F37" s="39">
        <f t="shared" si="13"/>
        <v>0</v>
      </c>
      <c r="G37" s="39">
        <f t="shared" si="13"/>
        <v>0</v>
      </c>
      <c r="H37" s="39">
        <f t="shared" si="13"/>
        <v>0</v>
      </c>
      <c r="I37" s="39">
        <f t="shared" si="13"/>
        <v>0</v>
      </c>
      <c r="J37" s="39">
        <f t="shared" si="13"/>
        <v>0</v>
      </c>
      <c r="K37" s="51"/>
      <c r="N37" s="23"/>
      <c r="O37" s="21" t="s">
        <v>49</v>
      </c>
      <c r="P37" s="22"/>
      <c r="Q37" s="24"/>
    </row>
    <row r="38" spans="1:17" ht="27" x14ac:dyDescent="0.3">
      <c r="A38" s="20"/>
      <c r="B38" s="25"/>
      <c r="C38" s="26" t="s">
        <v>48</v>
      </c>
      <c r="D38" s="40"/>
      <c r="E38" s="40"/>
      <c r="F38" s="40"/>
      <c r="G38" s="40"/>
      <c r="H38" s="47">
        <f t="shared" si="3"/>
        <v>0</v>
      </c>
      <c r="I38" s="40"/>
      <c r="J38" s="47">
        <f t="shared" si="4"/>
        <v>0</v>
      </c>
      <c r="K38" s="27"/>
      <c r="N38" s="23"/>
      <c r="O38" s="25"/>
      <c r="P38" s="26" t="s">
        <v>49</v>
      </c>
      <c r="Q38" s="28" t="s">
        <v>101</v>
      </c>
    </row>
    <row r="39" spans="1:17" x14ac:dyDescent="0.3">
      <c r="A39" s="15" t="s">
        <v>102</v>
      </c>
      <c r="B39" s="16"/>
      <c r="C39" s="17"/>
      <c r="D39" s="38">
        <f>SUM(D40)</f>
        <v>1396640</v>
      </c>
      <c r="E39" s="38">
        <f t="shared" ref="E39:J39" si="14">SUM(E40)</f>
        <v>0</v>
      </c>
      <c r="F39" s="38">
        <f t="shared" si="14"/>
        <v>0</v>
      </c>
      <c r="G39" s="38">
        <f t="shared" si="14"/>
        <v>0</v>
      </c>
      <c r="H39" s="38">
        <f t="shared" si="14"/>
        <v>1396640</v>
      </c>
      <c r="I39" s="38">
        <f t="shared" si="14"/>
        <v>966902.22</v>
      </c>
      <c r="J39" s="38">
        <f t="shared" si="14"/>
        <v>-429737.78</v>
      </c>
      <c r="K39" s="50"/>
      <c r="N39" s="18" t="s">
        <v>103</v>
      </c>
      <c r="O39" s="16"/>
      <c r="P39" s="17"/>
      <c r="Q39" s="19"/>
    </row>
    <row r="40" spans="1:17" x14ac:dyDescent="0.3">
      <c r="A40" s="20"/>
      <c r="B40" s="21" t="s">
        <v>102</v>
      </c>
      <c r="C40" s="22"/>
      <c r="D40" s="39">
        <f>SUM(D41:D45)</f>
        <v>1396640</v>
      </c>
      <c r="E40" s="39">
        <f t="shared" ref="E40:J40" si="15">SUM(E41:E45)</f>
        <v>0</v>
      </c>
      <c r="F40" s="39">
        <f t="shared" si="15"/>
        <v>0</v>
      </c>
      <c r="G40" s="39">
        <f t="shared" si="15"/>
        <v>0</v>
      </c>
      <c r="H40" s="39">
        <f t="shared" si="15"/>
        <v>1396640</v>
      </c>
      <c r="I40" s="39">
        <f t="shared" si="15"/>
        <v>966902.22</v>
      </c>
      <c r="J40" s="39">
        <f t="shared" si="15"/>
        <v>-429737.78</v>
      </c>
      <c r="K40" s="51"/>
      <c r="N40" s="23"/>
      <c r="O40" s="21" t="s">
        <v>103</v>
      </c>
      <c r="P40" s="22"/>
      <c r="Q40" s="24"/>
    </row>
    <row r="41" spans="1:17" ht="27" x14ac:dyDescent="0.3">
      <c r="A41" s="20"/>
      <c r="B41" s="25"/>
      <c r="C41" s="26" t="s">
        <v>104</v>
      </c>
      <c r="D41" s="40">
        <v>566640</v>
      </c>
      <c r="E41" s="40"/>
      <c r="F41" s="40"/>
      <c r="G41" s="40"/>
      <c r="H41" s="47">
        <f t="shared" ref="H41:H44" si="16">+D41+E41+F41+G41</f>
        <v>566640</v>
      </c>
      <c r="I41" s="40">
        <v>566849.82999999996</v>
      </c>
      <c r="J41" s="47">
        <f t="shared" ref="J41:J44" si="17">+I41-H41</f>
        <v>209.82999999995809</v>
      </c>
      <c r="K41" s="27"/>
      <c r="N41" s="23"/>
      <c r="O41" s="25"/>
      <c r="P41" s="26" t="s">
        <v>105</v>
      </c>
      <c r="Q41" s="28" t="s">
        <v>106</v>
      </c>
    </row>
    <row r="42" spans="1:17" x14ac:dyDescent="0.3">
      <c r="A42" s="20"/>
      <c r="B42" s="25"/>
      <c r="C42" s="26" t="s">
        <v>107</v>
      </c>
      <c r="D42" s="40">
        <v>270000</v>
      </c>
      <c r="E42" s="40"/>
      <c r="F42" s="40"/>
      <c r="G42" s="40"/>
      <c r="H42" s="47">
        <f t="shared" si="16"/>
        <v>270000</v>
      </c>
      <c r="I42" s="40">
        <v>348941.88</v>
      </c>
      <c r="J42" s="47">
        <f t="shared" si="17"/>
        <v>78941.88</v>
      </c>
      <c r="K42" s="27"/>
      <c r="N42" s="23"/>
      <c r="O42" s="25"/>
      <c r="P42" s="26" t="s">
        <v>107</v>
      </c>
      <c r="Q42" s="28" t="s">
        <v>108</v>
      </c>
    </row>
    <row r="43" spans="1:17" ht="27" x14ac:dyDescent="0.3">
      <c r="A43" s="20"/>
      <c r="B43" s="25"/>
      <c r="C43" s="26" t="s">
        <v>109</v>
      </c>
      <c r="D43" s="40">
        <v>520000</v>
      </c>
      <c r="E43" s="40"/>
      <c r="F43" s="40"/>
      <c r="G43" s="40"/>
      <c r="H43" s="47">
        <f t="shared" si="16"/>
        <v>520000</v>
      </c>
      <c r="I43" s="40">
        <v>14348.86</v>
      </c>
      <c r="J43" s="47">
        <f t="shared" si="17"/>
        <v>-505651.14</v>
      </c>
      <c r="K43" s="27"/>
      <c r="N43" s="23"/>
      <c r="O43" s="25"/>
      <c r="P43" s="26" t="s">
        <v>109</v>
      </c>
      <c r="Q43" s="28" t="s">
        <v>110</v>
      </c>
    </row>
    <row r="44" spans="1:17" x14ac:dyDescent="0.3">
      <c r="A44" s="20"/>
      <c r="B44" s="25"/>
      <c r="C44" s="26" t="s">
        <v>111</v>
      </c>
      <c r="D44" s="40"/>
      <c r="E44" s="40"/>
      <c r="F44" s="40"/>
      <c r="G44" s="40"/>
      <c r="H44" s="47">
        <f t="shared" si="16"/>
        <v>0</v>
      </c>
      <c r="I44" s="40"/>
      <c r="J44" s="47">
        <f t="shared" si="17"/>
        <v>0</v>
      </c>
      <c r="K44" s="27"/>
      <c r="N44" s="23"/>
      <c r="O44" s="25"/>
      <c r="P44" s="26" t="s">
        <v>112</v>
      </c>
      <c r="Q44" s="28" t="s">
        <v>113</v>
      </c>
    </row>
    <row r="45" spans="1:17" x14ac:dyDescent="0.3">
      <c r="A45" s="20"/>
      <c r="B45" s="25"/>
      <c r="C45" s="26" t="s">
        <v>114</v>
      </c>
      <c r="D45" s="40">
        <v>40000</v>
      </c>
      <c r="E45" s="40"/>
      <c r="F45" s="40"/>
      <c r="G45" s="40"/>
      <c r="H45" s="47">
        <f>+D45+E45+F45+G45</f>
        <v>40000</v>
      </c>
      <c r="I45" s="40">
        <v>36761.65</v>
      </c>
      <c r="J45" s="47">
        <f>+I45-H45</f>
        <v>-3238.3499999999985</v>
      </c>
      <c r="K45" s="27"/>
      <c r="N45" s="23"/>
      <c r="O45" s="25"/>
      <c r="P45" s="26" t="s">
        <v>114</v>
      </c>
      <c r="Q45" s="28" t="s">
        <v>115</v>
      </c>
    </row>
    <row r="46" spans="1:17" x14ac:dyDescent="0.3">
      <c r="A46" s="15" t="s">
        <v>116</v>
      </c>
      <c r="B46" s="16"/>
      <c r="C46" s="17"/>
      <c r="D46" s="38">
        <f>SUM(D47)</f>
        <v>156300</v>
      </c>
      <c r="E46" s="38">
        <f t="shared" ref="E46:J46" si="18">SUM(E47)</f>
        <v>0</v>
      </c>
      <c r="F46" s="38">
        <f t="shared" si="18"/>
        <v>0</v>
      </c>
      <c r="G46" s="38">
        <f t="shared" si="18"/>
        <v>0</v>
      </c>
      <c r="H46" s="38">
        <f t="shared" si="18"/>
        <v>156300</v>
      </c>
      <c r="I46" s="38">
        <f t="shared" si="18"/>
        <v>120316.65</v>
      </c>
      <c r="J46" s="38">
        <f t="shared" si="18"/>
        <v>-35983.350000000006</v>
      </c>
      <c r="K46" s="50"/>
      <c r="N46" s="18" t="s">
        <v>117</v>
      </c>
      <c r="O46" s="16"/>
      <c r="P46" s="17"/>
      <c r="Q46" s="19"/>
    </row>
    <row r="47" spans="1:17" x14ac:dyDescent="0.3">
      <c r="A47" s="20"/>
      <c r="B47" s="21" t="s">
        <v>116</v>
      </c>
      <c r="C47" s="22"/>
      <c r="D47" s="39">
        <f>SUM(D48:D49)</f>
        <v>156300</v>
      </c>
      <c r="E47" s="39">
        <f t="shared" ref="E47:J47" si="19">SUM(E48:E49)</f>
        <v>0</v>
      </c>
      <c r="F47" s="39">
        <f t="shared" si="19"/>
        <v>0</v>
      </c>
      <c r="G47" s="39">
        <f t="shared" si="19"/>
        <v>0</v>
      </c>
      <c r="H47" s="39">
        <f t="shared" si="19"/>
        <v>156300</v>
      </c>
      <c r="I47" s="39">
        <f t="shared" si="19"/>
        <v>120316.65</v>
      </c>
      <c r="J47" s="39">
        <f t="shared" si="19"/>
        <v>-35983.350000000006</v>
      </c>
      <c r="K47" s="51"/>
      <c r="N47" s="23"/>
      <c r="O47" s="21" t="s">
        <v>117</v>
      </c>
      <c r="P47" s="22"/>
      <c r="Q47" s="24"/>
    </row>
    <row r="48" spans="1:17" x14ac:dyDescent="0.3">
      <c r="A48" s="20"/>
      <c r="B48" s="25"/>
      <c r="C48" s="26" t="s">
        <v>116</v>
      </c>
      <c r="D48" s="40">
        <v>126300</v>
      </c>
      <c r="E48" s="40"/>
      <c r="F48" s="40"/>
      <c r="G48" s="40"/>
      <c r="H48" s="47">
        <f t="shared" si="3"/>
        <v>126300</v>
      </c>
      <c r="I48" s="40">
        <v>91182.09</v>
      </c>
      <c r="J48" s="47">
        <f t="shared" si="4"/>
        <v>-35117.910000000003</v>
      </c>
      <c r="K48" s="27"/>
      <c r="N48" s="23"/>
      <c r="O48" s="25"/>
      <c r="P48" s="26" t="s">
        <v>117</v>
      </c>
      <c r="Q48" s="29" t="s">
        <v>118</v>
      </c>
    </row>
    <row r="49" spans="1:17" x14ac:dyDescent="0.3">
      <c r="A49" s="20"/>
      <c r="B49" s="25"/>
      <c r="C49" s="26" t="s">
        <v>119</v>
      </c>
      <c r="D49" s="40">
        <v>30000</v>
      </c>
      <c r="E49" s="40"/>
      <c r="F49" s="40"/>
      <c r="G49" s="40"/>
      <c r="H49" s="47">
        <f t="shared" si="3"/>
        <v>30000</v>
      </c>
      <c r="I49" s="40">
        <v>29134.560000000001</v>
      </c>
      <c r="J49" s="47">
        <f t="shared" si="4"/>
        <v>-865.43999999999869</v>
      </c>
      <c r="K49" s="27"/>
      <c r="N49" s="23"/>
      <c r="O49" s="25"/>
      <c r="P49" s="26" t="s">
        <v>120</v>
      </c>
      <c r="Q49" s="29" t="s">
        <v>121</v>
      </c>
    </row>
    <row r="50" spans="1:17" x14ac:dyDescent="0.3">
      <c r="A50" s="15" t="s">
        <v>122</v>
      </c>
      <c r="B50" s="16"/>
      <c r="C50" s="17"/>
      <c r="D50" s="38">
        <f>SUM(D54,D51)</f>
        <v>332272</v>
      </c>
      <c r="E50" s="38">
        <f t="shared" ref="E50:J50" si="20">SUM(E54,E51)</f>
        <v>0</v>
      </c>
      <c r="F50" s="38">
        <f t="shared" si="20"/>
        <v>0</v>
      </c>
      <c r="G50" s="38">
        <f t="shared" si="20"/>
        <v>0</v>
      </c>
      <c r="H50" s="38">
        <f t="shared" si="20"/>
        <v>332272</v>
      </c>
      <c r="I50" s="38">
        <f t="shared" si="20"/>
        <v>86593.25</v>
      </c>
      <c r="J50" s="38">
        <f t="shared" si="20"/>
        <v>-245678.75</v>
      </c>
      <c r="K50" s="50"/>
      <c r="N50" s="18" t="s">
        <v>122</v>
      </c>
      <c r="O50" s="16"/>
      <c r="P50" s="17"/>
      <c r="Q50" s="19"/>
    </row>
    <row r="51" spans="1:17" x14ac:dyDescent="0.3">
      <c r="A51" s="20"/>
      <c r="B51" s="21" t="s">
        <v>123</v>
      </c>
      <c r="C51" s="22"/>
      <c r="D51" s="39">
        <f>SUM(D52:D53)</f>
        <v>332272</v>
      </c>
      <c r="E51" s="39">
        <f t="shared" ref="E51:J51" si="21">SUM(E52:E53)</f>
        <v>0</v>
      </c>
      <c r="F51" s="39">
        <f t="shared" si="21"/>
        <v>0</v>
      </c>
      <c r="G51" s="39">
        <f t="shared" si="21"/>
        <v>0</v>
      </c>
      <c r="H51" s="39">
        <f t="shared" si="21"/>
        <v>332272</v>
      </c>
      <c r="I51" s="39">
        <f t="shared" si="21"/>
        <v>86593.25</v>
      </c>
      <c r="J51" s="39">
        <f t="shared" si="21"/>
        <v>-245678.75</v>
      </c>
      <c r="K51" s="51"/>
      <c r="N51" s="23"/>
      <c r="O51" s="21" t="s">
        <v>122</v>
      </c>
      <c r="P51" s="22"/>
      <c r="Q51" s="24"/>
    </row>
    <row r="52" spans="1:17" x14ac:dyDescent="0.3">
      <c r="A52" s="20"/>
      <c r="B52" s="25"/>
      <c r="C52" s="26" t="s">
        <v>124</v>
      </c>
      <c r="D52" s="40">
        <v>332272</v>
      </c>
      <c r="E52" s="40"/>
      <c r="F52" s="40"/>
      <c r="G52" s="40"/>
      <c r="H52" s="47">
        <f t="shared" si="3"/>
        <v>332272</v>
      </c>
      <c r="I52" s="40">
        <v>86593.25</v>
      </c>
      <c r="J52" s="47">
        <f t="shared" si="4"/>
        <v>-245678.75</v>
      </c>
      <c r="K52" s="27"/>
      <c r="N52" s="23"/>
      <c r="O52" s="25"/>
      <c r="P52" s="26" t="s">
        <v>125</v>
      </c>
      <c r="Q52" s="28" t="s">
        <v>126</v>
      </c>
    </row>
    <row r="53" spans="1:17" x14ac:dyDescent="0.3">
      <c r="A53" s="20"/>
      <c r="B53" s="25"/>
      <c r="C53" s="26" t="s">
        <v>127</v>
      </c>
      <c r="D53" s="40"/>
      <c r="E53" s="40"/>
      <c r="F53" s="40"/>
      <c r="G53" s="40"/>
      <c r="H53" s="47">
        <f t="shared" si="3"/>
        <v>0</v>
      </c>
      <c r="I53" s="40"/>
      <c r="J53" s="47">
        <f t="shared" si="4"/>
        <v>0</v>
      </c>
      <c r="K53" s="27"/>
      <c r="N53" s="23"/>
      <c r="O53" s="25"/>
      <c r="P53" s="26" t="s">
        <v>128</v>
      </c>
      <c r="Q53" s="28" t="s">
        <v>129</v>
      </c>
    </row>
    <row r="54" spans="1:17" x14ac:dyDescent="0.3">
      <c r="A54" s="20"/>
      <c r="B54" s="21" t="s">
        <v>130</v>
      </c>
      <c r="C54" s="22"/>
      <c r="D54" s="39">
        <f>SUM(D55)</f>
        <v>0</v>
      </c>
      <c r="E54" s="39">
        <f t="shared" ref="E54:J54" si="22">SUM(E55)</f>
        <v>0</v>
      </c>
      <c r="F54" s="39">
        <f t="shared" si="22"/>
        <v>0</v>
      </c>
      <c r="G54" s="39">
        <f t="shared" si="22"/>
        <v>0</v>
      </c>
      <c r="H54" s="39">
        <f t="shared" si="22"/>
        <v>0</v>
      </c>
      <c r="I54" s="39">
        <f t="shared" si="22"/>
        <v>0</v>
      </c>
      <c r="J54" s="39">
        <f t="shared" si="22"/>
        <v>0</v>
      </c>
      <c r="K54" s="51"/>
      <c r="N54" s="23"/>
      <c r="O54" s="21" t="s">
        <v>131</v>
      </c>
      <c r="P54" s="22"/>
      <c r="Q54" s="24"/>
    </row>
    <row r="55" spans="1:17" x14ac:dyDescent="0.3">
      <c r="A55" s="20"/>
      <c r="B55" s="25"/>
      <c r="C55" s="26" t="s">
        <v>130</v>
      </c>
      <c r="D55" s="40"/>
      <c r="E55" s="40"/>
      <c r="F55" s="40"/>
      <c r="G55" s="40"/>
      <c r="H55" s="47">
        <f t="shared" si="3"/>
        <v>0</v>
      </c>
      <c r="I55" s="40"/>
      <c r="J55" s="47">
        <f t="shared" si="4"/>
        <v>0</v>
      </c>
      <c r="K55" s="27"/>
      <c r="N55" s="23"/>
      <c r="O55" s="25"/>
      <c r="P55" s="26" t="s">
        <v>131</v>
      </c>
      <c r="Q55" s="29" t="s">
        <v>132</v>
      </c>
    </row>
    <row r="56" spans="1:17" x14ac:dyDescent="0.3">
      <c r="A56" s="15" t="s">
        <v>133</v>
      </c>
      <c r="B56" s="16"/>
      <c r="C56" s="17"/>
      <c r="D56" s="38">
        <f>SUM(D57,D60)</f>
        <v>0</v>
      </c>
      <c r="E56" s="38">
        <f t="shared" ref="E56:J56" si="23">SUM(E57,E60)</f>
        <v>0</v>
      </c>
      <c r="F56" s="38">
        <f t="shared" si="23"/>
        <v>0</v>
      </c>
      <c r="G56" s="38">
        <f t="shared" si="23"/>
        <v>0</v>
      </c>
      <c r="H56" s="38">
        <f t="shared" si="23"/>
        <v>0</v>
      </c>
      <c r="I56" s="38">
        <f t="shared" si="23"/>
        <v>0</v>
      </c>
      <c r="J56" s="38">
        <f t="shared" si="23"/>
        <v>0</v>
      </c>
      <c r="K56" s="50"/>
      <c r="N56" s="18" t="s">
        <v>134</v>
      </c>
      <c r="O56" s="16"/>
      <c r="P56" s="17"/>
      <c r="Q56" s="19"/>
    </row>
    <row r="57" spans="1:17" x14ac:dyDescent="0.3">
      <c r="A57" s="20"/>
      <c r="B57" s="21" t="s">
        <v>135</v>
      </c>
      <c r="C57" s="22"/>
      <c r="D57" s="39">
        <f>SUM(D58:D59)</f>
        <v>0</v>
      </c>
      <c r="E57" s="39">
        <f t="shared" ref="E57:J57" si="24">SUM(E58:E59)</f>
        <v>0</v>
      </c>
      <c r="F57" s="39">
        <f t="shared" si="24"/>
        <v>0</v>
      </c>
      <c r="G57" s="39">
        <f t="shared" si="24"/>
        <v>0</v>
      </c>
      <c r="H57" s="39">
        <f t="shared" si="24"/>
        <v>0</v>
      </c>
      <c r="I57" s="39">
        <f t="shared" si="24"/>
        <v>0</v>
      </c>
      <c r="J57" s="39">
        <f t="shared" si="24"/>
        <v>0</v>
      </c>
      <c r="K57" s="51"/>
      <c r="N57" s="23"/>
      <c r="O57" s="21" t="s">
        <v>136</v>
      </c>
      <c r="P57" s="22"/>
      <c r="Q57" s="24"/>
    </row>
    <row r="58" spans="1:17" x14ac:dyDescent="0.3">
      <c r="A58" s="20"/>
      <c r="B58" s="25"/>
      <c r="C58" s="26" t="s">
        <v>137</v>
      </c>
      <c r="D58" s="40"/>
      <c r="E58" s="40"/>
      <c r="F58" s="40"/>
      <c r="G58" s="40"/>
      <c r="H58" s="47">
        <f t="shared" si="3"/>
        <v>0</v>
      </c>
      <c r="I58" s="40"/>
      <c r="J58" s="47">
        <f t="shared" si="4"/>
        <v>0</v>
      </c>
      <c r="K58" s="27"/>
      <c r="N58" s="23"/>
      <c r="O58" s="25"/>
      <c r="P58" s="26" t="s">
        <v>138</v>
      </c>
      <c r="Q58" s="29" t="s">
        <v>139</v>
      </c>
    </row>
    <row r="59" spans="1:17" x14ac:dyDescent="0.3">
      <c r="A59" s="20"/>
      <c r="B59" s="25"/>
      <c r="C59" s="26" t="s">
        <v>140</v>
      </c>
      <c r="D59" s="40"/>
      <c r="E59" s="40"/>
      <c r="F59" s="40"/>
      <c r="G59" s="40"/>
      <c r="H59" s="47">
        <f t="shared" si="3"/>
        <v>0</v>
      </c>
      <c r="I59" s="40"/>
      <c r="J59" s="47">
        <f t="shared" si="4"/>
        <v>0</v>
      </c>
      <c r="K59" s="27"/>
      <c r="N59" s="23"/>
      <c r="O59" s="25"/>
      <c r="P59" s="26" t="s">
        <v>141</v>
      </c>
      <c r="Q59" s="29" t="s">
        <v>142</v>
      </c>
    </row>
    <row r="60" spans="1:17" x14ac:dyDescent="0.3">
      <c r="A60" s="20"/>
      <c r="B60" s="21" t="s">
        <v>143</v>
      </c>
      <c r="C60" s="22"/>
      <c r="D60" s="39">
        <f>SUM(D61)</f>
        <v>0</v>
      </c>
      <c r="E60" s="39">
        <f t="shared" ref="E60:J60" si="25">SUM(E61)</f>
        <v>0</v>
      </c>
      <c r="F60" s="39">
        <f t="shared" si="25"/>
        <v>0</v>
      </c>
      <c r="G60" s="39">
        <f t="shared" si="25"/>
        <v>0</v>
      </c>
      <c r="H60" s="39">
        <f t="shared" si="25"/>
        <v>0</v>
      </c>
      <c r="I60" s="39">
        <f t="shared" si="25"/>
        <v>0</v>
      </c>
      <c r="J60" s="39">
        <f t="shared" si="25"/>
        <v>0</v>
      </c>
      <c r="K60" s="51"/>
      <c r="N60" s="23"/>
      <c r="O60" s="21" t="s">
        <v>144</v>
      </c>
      <c r="P60" s="22"/>
      <c r="Q60" s="24"/>
    </row>
    <row r="61" spans="1:17" x14ac:dyDescent="0.3">
      <c r="A61" s="20"/>
      <c r="B61" s="25"/>
      <c r="C61" s="26" t="s">
        <v>143</v>
      </c>
      <c r="D61" s="40"/>
      <c r="E61" s="40"/>
      <c r="F61" s="40"/>
      <c r="G61" s="40"/>
      <c r="H61" s="47">
        <f t="shared" si="3"/>
        <v>0</v>
      </c>
      <c r="I61" s="40"/>
      <c r="J61" s="47">
        <f t="shared" si="4"/>
        <v>0</v>
      </c>
      <c r="K61" s="27"/>
      <c r="N61" s="23"/>
      <c r="O61" s="25"/>
      <c r="P61" s="26" t="s">
        <v>144</v>
      </c>
      <c r="Q61" s="29" t="s">
        <v>145</v>
      </c>
    </row>
    <row r="62" spans="1:17" x14ac:dyDescent="0.3">
      <c r="A62" s="15" t="s">
        <v>146</v>
      </c>
      <c r="B62" s="16"/>
      <c r="C62" s="17"/>
      <c r="D62" s="38">
        <f>SUM(D63,D65,D67,D69,D71)</f>
        <v>619682</v>
      </c>
      <c r="E62" s="38">
        <f t="shared" ref="E62:J62" si="26">SUM(E63,E65,E67,E69,E71)</f>
        <v>0</v>
      </c>
      <c r="F62" s="38">
        <f t="shared" si="26"/>
        <v>0</v>
      </c>
      <c r="G62" s="38">
        <f t="shared" si="26"/>
        <v>0</v>
      </c>
      <c r="H62" s="38">
        <f t="shared" si="26"/>
        <v>619682</v>
      </c>
      <c r="I62" s="38">
        <f t="shared" si="26"/>
        <v>700000</v>
      </c>
      <c r="J62" s="38">
        <f t="shared" si="26"/>
        <v>80318</v>
      </c>
      <c r="K62" s="50"/>
      <c r="N62" s="18" t="s">
        <v>147</v>
      </c>
      <c r="O62" s="16"/>
      <c r="P62" s="17"/>
      <c r="Q62" s="19"/>
    </row>
    <row r="63" spans="1:17" x14ac:dyDescent="0.3">
      <c r="A63" s="30"/>
      <c r="B63" s="21" t="s">
        <v>148</v>
      </c>
      <c r="C63" s="22"/>
      <c r="D63" s="39">
        <f>SUM(D64)</f>
        <v>0</v>
      </c>
      <c r="E63" s="39">
        <f t="shared" ref="E63:J63" si="27">SUM(E64)</f>
        <v>0</v>
      </c>
      <c r="F63" s="39">
        <f t="shared" si="27"/>
        <v>0</v>
      </c>
      <c r="G63" s="39">
        <f t="shared" si="27"/>
        <v>0</v>
      </c>
      <c r="H63" s="39">
        <f t="shared" si="27"/>
        <v>0</v>
      </c>
      <c r="I63" s="39">
        <f t="shared" si="27"/>
        <v>0</v>
      </c>
      <c r="J63" s="39">
        <f t="shared" si="27"/>
        <v>0</v>
      </c>
      <c r="K63" s="51"/>
      <c r="N63" s="31"/>
      <c r="O63" s="21" t="s">
        <v>148</v>
      </c>
      <c r="P63" s="22"/>
      <c r="Q63" s="24"/>
    </row>
    <row r="64" spans="1:17" ht="40.5" x14ac:dyDescent="0.3">
      <c r="A64" s="30"/>
      <c r="B64" s="25"/>
      <c r="C64" s="26" t="s">
        <v>148</v>
      </c>
      <c r="D64" s="40"/>
      <c r="E64" s="40"/>
      <c r="F64" s="40"/>
      <c r="G64" s="40"/>
      <c r="H64" s="47">
        <f t="shared" ref="H64" si="28">+D64+E64+F64+G64</f>
        <v>0</v>
      </c>
      <c r="I64" s="48">
        <v>0</v>
      </c>
      <c r="J64" s="49">
        <f t="shared" ref="J64" si="29">+I64-H64</f>
        <v>0</v>
      </c>
      <c r="K64" s="27"/>
      <c r="N64" s="31"/>
      <c r="O64" s="25"/>
      <c r="P64" s="26" t="s">
        <v>148</v>
      </c>
      <c r="Q64" s="28" t="s">
        <v>149</v>
      </c>
    </row>
    <row r="65" spans="1:17" x14ac:dyDescent="0.3">
      <c r="A65" s="20"/>
      <c r="B65" s="21" t="s">
        <v>150</v>
      </c>
      <c r="C65" s="22"/>
      <c r="D65" s="39">
        <f>SUM(D66)</f>
        <v>619682</v>
      </c>
      <c r="E65" s="39">
        <f t="shared" ref="E65:J65" si="30">SUM(E66)</f>
        <v>0</v>
      </c>
      <c r="F65" s="39">
        <f t="shared" si="30"/>
        <v>0</v>
      </c>
      <c r="G65" s="39">
        <f t="shared" si="30"/>
        <v>0</v>
      </c>
      <c r="H65" s="39">
        <f t="shared" si="30"/>
        <v>619682</v>
      </c>
      <c r="I65" s="39">
        <f t="shared" si="30"/>
        <v>700000</v>
      </c>
      <c r="J65" s="39">
        <f t="shared" si="30"/>
        <v>80318</v>
      </c>
      <c r="K65" s="51"/>
      <c r="N65" s="23"/>
      <c r="O65" s="21" t="s">
        <v>151</v>
      </c>
      <c r="P65" s="22"/>
      <c r="Q65" s="24"/>
    </row>
    <row r="66" spans="1:17" ht="54" x14ac:dyDescent="0.3">
      <c r="A66" s="20"/>
      <c r="B66" s="25"/>
      <c r="C66" s="26" t="s">
        <v>150</v>
      </c>
      <c r="D66" s="40">
        <v>619682</v>
      </c>
      <c r="E66" s="40"/>
      <c r="F66" s="40"/>
      <c r="G66" s="40"/>
      <c r="H66" s="47">
        <f t="shared" si="3"/>
        <v>619682</v>
      </c>
      <c r="I66" s="40">
        <v>700000</v>
      </c>
      <c r="J66" s="47">
        <f t="shared" si="4"/>
        <v>80318</v>
      </c>
      <c r="K66" s="27"/>
      <c r="N66" s="23"/>
      <c r="O66" s="25"/>
      <c r="P66" s="26" t="s">
        <v>151</v>
      </c>
      <c r="Q66" s="28" t="s">
        <v>152</v>
      </c>
    </row>
    <row r="67" spans="1:17" x14ac:dyDescent="0.3">
      <c r="A67" s="20"/>
      <c r="B67" s="21" t="s">
        <v>153</v>
      </c>
      <c r="C67" s="22"/>
      <c r="D67" s="39">
        <f>SUM(D68)</f>
        <v>0</v>
      </c>
      <c r="E67" s="39">
        <f t="shared" ref="E67:J67" si="31">SUM(E68)</f>
        <v>0</v>
      </c>
      <c r="F67" s="39">
        <f t="shared" si="31"/>
        <v>0</v>
      </c>
      <c r="G67" s="39">
        <f t="shared" si="31"/>
        <v>0</v>
      </c>
      <c r="H67" s="39">
        <f t="shared" si="31"/>
        <v>0</v>
      </c>
      <c r="I67" s="39">
        <f t="shared" si="31"/>
        <v>0</v>
      </c>
      <c r="J67" s="39">
        <f t="shared" si="31"/>
        <v>0</v>
      </c>
      <c r="K67" s="51"/>
      <c r="N67" s="23"/>
      <c r="O67" s="21" t="s">
        <v>154</v>
      </c>
      <c r="P67" s="22"/>
      <c r="Q67" s="24"/>
    </row>
    <row r="68" spans="1:17" x14ac:dyDescent="0.3">
      <c r="A68" s="20"/>
      <c r="B68" s="25"/>
      <c r="C68" s="26" t="s">
        <v>153</v>
      </c>
      <c r="D68" s="40"/>
      <c r="E68" s="40"/>
      <c r="F68" s="40"/>
      <c r="G68" s="40"/>
      <c r="H68" s="47">
        <f t="shared" si="3"/>
        <v>0</v>
      </c>
      <c r="I68" s="40"/>
      <c r="J68" s="47">
        <f t="shared" si="4"/>
        <v>0</v>
      </c>
      <c r="K68" s="27"/>
      <c r="N68" s="23"/>
      <c r="O68" s="25"/>
      <c r="P68" s="26" t="s">
        <v>154</v>
      </c>
      <c r="Q68" s="28" t="s">
        <v>155</v>
      </c>
    </row>
    <row r="69" spans="1:17" x14ac:dyDescent="0.3">
      <c r="A69" s="20"/>
      <c r="B69" s="21" t="s">
        <v>156</v>
      </c>
      <c r="C69" s="22"/>
      <c r="D69" s="39">
        <f>SUM(D70)</f>
        <v>0</v>
      </c>
      <c r="E69" s="39">
        <f t="shared" ref="E69:J69" si="32">SUM(E70)</f>
        <v>0</v>
      </c>
      <c r="F69" s="39">
        <f t="shared" si="32"/>
        <v>0</v>
      </c>
      <c r="G69" s="39">
        <f t="shared" si="32"/>
        <v>0</v>
      </c>
      <c r="H69" s="39">
        <f t="shared" si="32"/>
        <v>0</v>
      </c>
      <c r="I69" s="39">
        <f t="shared" si="32"/>
        <v>0</v>
      </c>
      <c r="J69" s="39">
        <f t="shared" si="32"/>
        <v>0</v>
      </c>
      <c r="K69" s="51"/>
      <c r="N69" s="23"/>
      <c r="O69" s="21" t="s">
        <v>157</v>
      </c>
      <c r="P69" s="22"/>
      <c r="Q69" s="24"/>
    </row>
    <row r="70" spans="1:17" x14ac:dyDescent="0.3">
      <c r="A70" s="20"/>
      <c r="B70" s="25"/>
      <c r="C70" s="26" t="s">
        <v>156</v>
      </c>
      <c r="D70" s="40"/>
      <c r="E70" s="40"/>
      <c r="F70" s="40"/>
      <c r="G70" s="40"/>
      <c r="H70" s="47">
        <f t="shared" si="3"/>
        <v>0</v>
      </c>
      <c r="I70" s="40"/>
      <c r="J70" s="47">
        <f t="shared" si="4"/>
        <v>0</v>
      </c>
      <c r="K70" s="27"/>
      <c r="N70" s="23"/>
      <c r="O70" s="25"/>
      <c r="P70" s="26" t="s">
        <v>157</v>
      </c>
      <c r="Q70" s="29" t="s">
        <v>158</v>
      </c>
    </row>
    <row r="71" spans="1:17" x14ac:dyDescent="0.3">
      <c r="A71" s="20"/>
      <c r="B71" s="21" t="s">
        <v>159</v>
      </c>
      <c r="C71" s="22"/>
      <c r="D71" s="39">
        <f>SUM(D72)</f>
        <v>0</v>
      </c>
      <c r="E71" s="39">
        <f t="shared" ref="E71:J71" si="33">SUM(E72)</f>
        <v>0</v>
      </c>
      <c r="F71" s="39">
        <f t="shared" si="33"/>
        <v>0</v>
      </c>
      <c r="G71" s="39">
        <f t="shared" si="33"/>
        <v>0</v>
      </c>
      <c r="H71" s="39">
        <f t="shared" si="33"/>
        <v>0</v>
      </c>
      <c r="I71" s="39">
        <f t="shared" si="33"/>
        <v>0</v>
      </c>
      <c r="J71" s="39">
        <f t="shared" si="33"/>
        <v>0</v>
      </c>
      <c r="K71" s="51"/>
      <c r="N71" s="23"/>
      <c r="O71" s="21" t="s">
        <v>160</v>
      </c>
      <c r="P71" s="22"/>
      <c r="Q71" s="24"/>
    </row>
    <row r="72" spans="1:17" x14ac:dyDescent="0.3">
      <c r="A72" s="20"/>
      <c r="B72" s="25"/>
      <c r="C72" s="26" t="s">
        <v>159</v>
      </c>
      <c r="D72" s="40"/>
      <c r="E72" s="40"/>
      <c r="F72" s="40"/>
      <c r="G72" s="40"/>
      <c r="H72" s="47">
        <f t="shared" si="3"/>
        <v>0</v>
      </c>
      <c r="I72" s="40"/>
      <c r="J72" s="47">
        <f t="shared" si="4"/>
        <v>0</v>
      </c>
      <c r="K72" s="27"/>
      <c r="N72" s="23"/>
      <c r="O72" s="25"/>
      <c r="P72" s="26" t="s">
        <v>160</v>
      </c>
      <c r="Q72" s="29" t="s">
        <v>161</v>
      </c>
    </row>
    <row r="73" spans="1:17" x14ac:dyDescent="0.3">
      <c r="A73" s="15" t="s">
        <v>162</v>
      </c>
      <c r="B73" s="16"/>
      <c r="C73" s="17"/>
      <c r="D73" s="38">
        <f>SUM(D74)</f>
        <v>2000000</v>
      </c>
      <c r="E73" s="38">
        <f t="shared" ref="E73:J73" si="34">SUM(E74)</f>
        <v>0</v>
      </c>
      <c r="F73" s="38">
        <f t="shared" si="34"/>
        <v>0</v>
      </c>
      <c r="G73" s="38">
        <f t="shared" si="34"/>
        <v>0</v>
      </c>
      <c r="H73" s="38">
        <f t="shared" si="34"/>
        <v>2000000</v>
      </c>
      <c r="I73" s="38">
        <f t="shared" si="34"/>
        <v>4412495.24</v>
      </c>
      <c r="J73" s="38">
        <f t="shared" si="34"/>
        <v>2412495.2400000002</v>
      </c>
      <c r="K73" s="50"/>
      <c r="N73" s="18" t="s">
        <v>163</v>
      </c>
      <c r="O73" s="16"/>
      <c r="P73" s="17"/>
      <c r="Q73" s="19"/>
    </row>
    <row r="74" spans="1:17" x14ac:dyDescent="0.3">
      <c r="A74" s="20"/>
      <c r="B74" s="21" t="s">
        <v>162</v>
      </c>
      <c r="C74" s="22"/>
      <c r="D74" s="39">
        <f>SUM(D75:D76)</f>
        <v>2000000</v>
      </c>
      <c r="E74" s="39">
        <f t="shared" ref="E74:J74" si="35">SUM(E75:E76)</f>
        <v>0</v>
      </c>
      <c r="F74" s="39">
        <f t="shared" si="35"/>
        <v>0</v>
      </c>
      <c r="G74" s="39">
        <f t="shared" si="35"/>
        <v>0</v>
      </c>
      <c r="H74" s="39">
        <f t="shared" si="35"/>
        <v>2000000</v>
      </c>
      <c r="I74" s="39">
        <f t="shared" si="35"/>
        <v>4412495.24</v>
      </c>
      <c r="J74" s="39">
        <f t="shared" si="35"/>
        <v>2412495.2400000002</v>
      </c>
      <c r="K74" s="51"/>
      <c r="N74" s="23"/>
      <c r="O74" s="21" t="s">
        <v>163</v>
      </c>
      <c r="P74" s="22"/>
      <c r="Q74" s="24"/>
    </row>
    <row r="75" spans="1:17" ht="40.5" x14ac:dyDescent="0.3">
      <c r="A75" s="20"/>
      <c r="B75" s="25"/>
      <c r="C75" s="32" t="s">
        <v>164</v>
      </c>
      <c r="D75" s="41"/>
      <c r="E75" s="41"/>
      <c r="F75" s="41"/>
      <c r="G75" s="41"/>
      <c r="H75" s="47">
        <f t="shared" si="3"/>
        <v>0</v>
      </c>
      <c r="I75" s="40"/>
      <c r="J75" s="47">
        <f t="shared" si="4"/>
        <v>0</v>
      </c>
      <c r="K75" s="27"/>
      <c r="N75" s="23"/>
      <c r="O75" s="25"/>
      <c r="P75" s="32" t="s">
        <v>165</v>
      </c>
      <c r="Q75" s="28" t="s">
        <v>166</v>
      </c>
    </row>
    <row r="76" spans="1:17" ht="24.75" thickBot="1" x14ac:dyDescent="0.35">
      <c r="A76" s="20"/>
      <c r="B76" s="25"/>
      <c r="C76" s="33" t="s">
        <v>167</v>
      </c>
      <c r="D76" s="41">
        <v>2000000</v>
      </c>
      <c r="E76" s="41"/>
      <c r="F76" s="41"/>
      <c r="G76" s="41"/>
      <c r="H76" s="47">
        <f t="shared" si="3"/>
        <v>2000000</v>
      </c>
      <c r="I76" s="40">
        <v>4412495.24</v>
      </c>
      <c r="J76" s="47">
        <f t="shared" si="4"/>
        <v>2412495.2400000002</v>
      </c>
      <c r="K76" s="27" t="s">
        <v>232</v>
      </c>
      <c r="N76" s="34"/>
      <c r="O76" s="35"/>
      <c r="P76" s="36" t="s">
        <v>168</v>
      </c>
      <c r="Q76" s="37" t="s">
        <v>169</v>
      </c>
    </row>
    <row r="77" spans="1:17" ht="17.25" customHeight="1" thickTop="1" thickBot="1" x14ac:dyDescent="0.35">
      <c r="A77" s="66" t="s">
        <v>170</v>
      </c>
      <c r="B77" s="67"/>
      <c r="C77" s="67"/>
      <c r="D77" s="42">
        <f>SUM(D8,D15,D46,D39,D56,D62,D73,D50,D34)</f>
        <v>13208937</v>
      </c>
      <c r="E77" s="43">
        <f t="shared" ref="E77:J77" si="36">SUM(E8,E15,E46,E39,E56,E62,E73,E50,E34)</f>
        <v>0</v>
      </c>
      <c r="F77" s="43">
        <f t="shared" si="36"/>
        <v>0</v>
      </c>
      <c r="G77" s="43">
        <f t="shared" si="36"/>
        <v>0</v>
      </c>
      <c r="H77" s="43">
        <f t="shared" si="36"/>
        <v>13208937</v>
      </c>
      <c r="I77" s="43">
        <f t="shared" si="36"/>
        <v>14325796.010000002</v>
      </c>
      <c r="J77" s="43">
        <f t="shared" si="36"/>
        <v>1116859.0100000007</v>
      </c>
      <c r="K77" s="52"/>
    </row>
    <row r="78" spans="1:17" ht="17.25" thickTop="1" x14ac:dyDescent="0.3"/>
    <row r="79" spans="1:17" ht="17.25" thickBot="1" x14ac:dyDescent="0.35"/>
    <row r="80" spans="1:17" ht="17.25" thickTop="1" x14ac:dyDescent="0.3">
      <c r="A80" s="68" t="s">
        <v>171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</row>
    <row r="81" spans="1:9" ht="161.25" customHeight="1" x14ac:dyDescent="0.3">
      <c r="A81" s="69" t="s">
        <v>230</v>
      </c>
      <c r="B81" s="69"/>
      <c r="C81" s="69"/>
      <c r="D81" s="69"/>
      <c r="E81" s="69"/>
      <c r="F81" s="69"/>
      <c r="G81" s="69"/>
      <c r="H81" s="69"/>
      <c r="I81" s="69"/>
    </row>
  </sheetData>
  <sheetProtection sheet="1" objects="1" scenarios="1" selectLockedCells="1"/>
  <autoFilter ref="A6:K77">
    <filterColumn colId="0" showButton="0"/>
    <filterColumn colId="1" showButton="0"/>
    <filterColumn colId="4" showButton="0"/>
    <filterColumn colId="5" showButton="0"/>
  </autoFilter>
  <mergeCells count="13">
    <mergeCell ref="A77:C77"/>
    <mergeCell ref="A80:K80"/>
    <mergeCell ref="A81:I81"/>
    <mergeCell ref="A2:K2"/>
    <mergeCell ref="A3:K3"/>
    <mergeCell ref="N3:Q3"/>
    <mergeCell ref="A4:K4"/>
    <mergeCell ref="A6:C6"/>
    <mergeCell ref="D6:D7"/>
    <mergeCell ref="E6:G6"/>
    <mergeCell ref="I6:I7"/>
    <mergeCell ref="K6:K7"/>
    <mergeCell ref="Q6:Q7"/>
  </mergeCells>
  <phoneticPr fontId="2" type="noConversion"/>
  <dataValidations disablePrompts="1" count="4">
    <dataValidation allowBlank="1" showInputMessage="1" showErrorMessage="1" promptTitle="작성안내" prompt="교비회계 퇴직적립금(항,목)과 '퇴직적립금 적립 및 사용명세서' 상 ⑤적립 총액이 일치한지 확인_x000a_" sqref="I13"/>
    <dataValidation allowBlank="1" showInputMessage="1" showErrorMessage="1" promptTitle="작성안내" prompt="세출명세서 상 적립금전출액(항) 값 존재시 '적립금 적립 및 사용계획서' 제출 필요" sqref="D65:J65"/>
    <dataValidation allowBlank="1" showInputMessage="1" showErrorMessage="1" promptTitle="작성안내" prompt="세출명세서 상 퇴직적립금(항) 값 존재시 '퇴직적립금 적립 및 사용계획서' 제출 필요" sqref="D13:H13"/>
    <dataValidation allowBlank="1" showInputMessage="1" showErrorMessage="1" promptTitle="작성안내" prompt="다음연도이월사업비(목) 값 입력 시 '다음연도 이월사업비 명세서' 작성 필요" sqref="C75"/>
  </dataValidations>
  <pageMargins left="0.70866141732283472" right="0.70866141732283472" top="0.74803149606299213" bottom="0.74803149606299213" header="0.31496062992125984" footer="0.31496062992125984"/>
  <pageSetup paperSize="8" scale="65" fitToHeight="10" orientation="portrait" r:id="rId1"/>
  <ignoredErrors>
    <ignoredError sqref="H11:J16 H10 J10 H44:J44 H41 J41 H20 H17 J17 H18 J18 H19 J19 H22 H21 J21 J20 H27:J27 H23 J23 J22 H24 J24 H25 J25 H26 J26 H32:J32 H30 J30 H31 J31 H34:J40 H33 J33 H50:J51 H48 J48 H49 J49 H53:J65 H52 J52 H42 J42 H43 J43 H46:J47 H45 J45 H67:J75 H66 J66 H29:J29 H28 J28 H76 J76" 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통화단위!$A$2:$A$57</xm:f>
          </x14:formula1>
          <xm:sqref>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Views>
    <sheetView topLeftCell="A24" workbookViewId="0">
      <selection activeCell="D34" sqref="D34"/>
    </sheetView>
  </sheetViews>
  <sheetFormatPr defaultRowHeight="16.5" x14ac:dyDescent="0.3"/>
  <sheetData>
    <row r="1" spans="1:1" x14ac:dyDescent="0.3">
      <c r="A1" t="s">
        <v>172</v>
      </c>
    </row>
    <row r="2" spans="1:1" x14ac:dyDescent="0.3">
      <c r="A2" t="s">
        <v>173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194</v>
      </c>
    </row>
    <row r="24" spans="1:1" x14ac:dyDescent="0.3">
      <c r="A24" t="s">
        <v>195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  <row r="42" spans="1:1" x14ac:dyDescent="0.3">
      <c r="A42" t="s">
        <v>213</v>
      </c>
    </row>
    <row r="43" spans="1:1" x14ac:dyDescent="0.3">
      <c r="A43" t="s">
        <v>214</v>
      </c>
    </row>
    <row r="44" spans="1:1" x14ac:dyDescent="0.3">
      <c r="A44" t="s">
        <v>215</v>
      </c>
    </row>
    <row r="45" spans="1:1" x14ac:dyDescent="0.3">
      <c r="A45" t="s">
        <v>216</v>
      </c>
    </row>
    <row r="46" spans="1:1" x14ac:dyDescent="0.3">
      <c r="A46" t="s">
        <v>217</v>
      </c>
    </row>
    <row r="47" spans="1:1" x14ac:dyDescent="0.3">
      <c r="A47" t="s">
        <v>218</v>
      </c>
    </row>
    <row r="48" spans="1:1" x14ac:dyDescent="0.3">
      <c r="A48" t="s">
        <v>219</v>
      </c>
    </row>
    <row r="49" spans="1:1" x14ac:dyDescent="0.3">
      <c r="A49" t="s">
        <v>220</v>
      </c>
    </row>
    <row r="50" spans="1:1" x14ac:dyDescent="0.3">
      <c r="A50" t="s">
        <v>221</v>
      </c>
    </row>
    <row r="51" spans="1:1" x14ac:dyDescent="0.3">
      <c r="A51" t="s">
        <v>222</v>
      </c>
    </row>
    <row r="52" spans="1:1" x14ac:dyDescent="0.3">
      <c r="A52" t="s">
        <v>223</v>
      </c>
    </row>
    <row r="53" spans="1:1" x14ac:dyDescent="0.3">
      <c r="A53" t="s">
        <v>224</v>
      </c>
    </row>
    <row r="54" spans="1:1" x14ac:dyDescent="0.3">
      <c r="A54" t="s">
        <v>225</v>
      </c>
    </row>
    <row r="55" spans="1:1" x14ac:dyDescent="0.3">
      <c r="A55" t="s">
        <v>226</v>
      </c>
    </row>
    <row r="56" spans="1:1" x14ac:dyDescent="0.3">
      <c r="A56" s="44" t="s">
        <v>227</v>
      </c>
    </row>
    <row r="57" spans="1:1" x14ac:dyDescent="0.3">
      <c r="A57" s="44" t="s">
        <v>228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세출결산명세서</vt:lpstr>
      <vt:lpstr>통화단위</vt:lpstr>
      <vt:lpstr>세출결산명세서!Print_Area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이동환</dc:creator>
  <cp:lastModifiedBy>Windows User</cp:lastModifiedBy>
  <cp:lastPrinted>2026-05-05T05:47:04Z</cp:lastPrinted>
  <dcterms:created xsi:type="dcterms:W3CDTF">2025-03-18T04:53:40Z</dcterms:created>
  <dcterms:modified xsi:type="dcterms:W3CDTF">2026-05-05T05:47:06Z</dcterms:modified>
</cp:coreProperties>
</file>